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5" windowWidth="24795" windowHeight="12015" activeTab="2"/>
  </bookViews>
  <sheets>
    <sheet name="Poursuite études" sheetId="1" r:id="rId1"/>
    <sheet name="Durée études" sheetId="4" r:id="rId2"/>
    <sheet name="Indicateur 1er emploi" sheetId="2" r:id="rId3"/>
    <sheet name="Situation enquête" sheetId="3" r:id="rId4"/>
    <sheet name="Insertion" sheetId="5" r:id="rId5"/>
    <sheet name="Niveau emploi" sheetId="6" r:id="rId6"/>
    <sheet name="Type emploi" sheetId="7" r:id="rId7"/>
    <sheet name="Revenu" sheetId="8" r:id="rId8"/>
  </sheets>
  <calcPr calcId="145621"/>
</workbook>
</file>

<file path=xl/calcChain.xml><?xml version="1.0" encoding="utf-8"?>
<calcChain xmlns="http://schemas.openxmlformats.org/spreadsheetml/2006/main">
  <c r="C20" i="2" l="1"/>
  <c r="C19" i="2"/>
  <c r="C18" i="2"/>
  <c r="C17" i="2"/>
  <c r="C16" i="2"/>
  <c r="C16" i="6" l="1"/>
  <c r="B16" i="6"/>
  <c r="C15" i="6"/>
  <c r="B15" i="6"/>
  <c r="C14" i="6"/>
  <c r="B14" i="6"/>
  <c r="E9" i="6" l="1"/>
  <c r="C9" i="6"/>
  <c r="E8" i="6"/>
  <c r="C8" i="6"/>
  <c r="E7" i="6"/>
  <c r="C7" i="6"/>
  <c r="B19" i="4"/>
  <c r="C18" i="4"/>
  <c r="C17" i="4"/>
  <c r="C13" i="4"/>
  <c r="E12" i="4"/>
  <c r="E11" i="4"/>
  <c r="E11" i="2"/>
  <c r="E10" i="2"/>
  <c r="E9" i="2"/>
  <c r="E8" i="2"/>
  <c r="E7" i="2"/>
</calcChain>
</file>

<file path=xl/sharedStrings.xml><?xml version="1.0" encoding="utf-8"?>
<sst xmlns="http://schemas.openxmlformats.org/spreadsheetml/2006/main" count="189" uniqueCount="58">
  <si>
    <t>Poursuite d'études post master</t>
  </si>
  <si>
    <t>Promotion 2008</t>
  </si>
  <si>
    <t>3 ans d'études post-master</t>
  </si>
  <si>
    <t>2 ans d'études post-master</t>
  </si>
  <si>
    <t>1 an d'études post-master</t>
  </si>
  <si>
    <t>Poursuite d'études post-master</t>
  </si>
  <si>
    <t>Accès immédiat (moins d'1 mois)</t>
  </si>
  <si>
    <t>1-3 mois</t>
  </si>
  <si>
    <t>4-6 mois</t>
  </si>
  <si>
    <t>7-12 mois</t>
  </si>
  <si>
    <t>plus d'un an</t>
  </si>
  <si>
    <t>Champ du calcul : diplômés n'ayant pas poursuivi d'études post-master</t>
  </si>
  <si>
    <t>Indicateurs de l'emploi</t>
  </si>
  <si>
    <t>Taux d'insertion</t>
  </si>
  <si>
    <t>Taux de chômage</t>
  </si>
  <si>
    <t>Champ du calcul - Population active, hors poursuite d'études post-master</t>
  </si>
  <si>
    <t>Niveau de l'emploi</t>
  </si>
  <si>
    <t>Cadre et équiv.</t>
  </si>
  <si>
    <t>Emploi de niveau intermédiaire</t>
  </si>
  <si>
    <t>Employé, ouvrier et équiv.</t>
  </si>
  <si>
    <t>Situation à la date de l'enquête</t>
  </si>
  <si>
    <t>Emploi</t>
  </si>
  <si>
    <t>Etudes</t>
  </si>
  <si>
    <t>Etudes et emploi</t>
  </si>
  <si>
    <t>Sans emploi et en recherche d'emploi</t>
  </si>
  <si>
    <t>Etudes et recherche d'emploi</t>
  </si>
  <si>
    <t>Inactivité</t>
  </si>
  <si>
    <t>Type d'emploi</t>
  </si>
  <si>
    <t>Emploi temporaire (CDD)</t>
  </si>
  <si>
    <t>Emploi stable (Cdi, fonctionnaires)</t>
  </si>
  <si>
    <t>Champ du calcul : Diplômés en emploi uniquement n'ayant pas suivi d'études post-master</t>
  </si>
  <si>
    <t>Moyenne</t>
  </si>
  <si>
    <t>Médiane</t>
  </si>
  <si>
    <t>Revenu net mensuel</t>
  </si>
  <si>
    <t>Promotion 2007</t>
  </si>
  <si>
    <t>Insertion</t>
  </si>
  <si>
    <t>Devenir des diplômés de master - UFR Lettres et Langues - Enquêtes de l'OVE</t>
  </si>
  <si>
    <t>Promotion des diplômés 2008 - 51 répondants sur 86 diplômés : 59,3% de participation</t>
  </si>
  <si>
    <t>Promotion des diplômés 2007 - 85 répondants sur 132 diplômés : 64,4% de participation</t>
  </si>
  <si>
    <t>Etudes post-master</t>
  </si>
  <si>
    <t>Aucune étude post-master</t>
  </si>
  <si>
    <t>Emploi stable</t>
  </si>
  <si>
    <t xml:space="preserve">Emploi temporaire </t>
  </si>
  <si>
    <t>Durée des études post-master</t>
  </si>
  <si>
    <t>Total</t>
  </si>
  <si>
    <t>Champ du calcul : ensemble des répondants</t>
  </si>
  <si>
    <t>Champ du calcul : diplômés en emploi uniquement, à temps plein et hors poursuite d'études post master</t>
  </si>
  <si>
    <t>Champ du calcul : diplômés ayant suivi des études après le master (ces études ont pu être suivies immédiatement après le master, un an plus tard ou deux ans plus tard)</t>
  </si>
  <si>
    <t>Poursuite d'études post-master : durée des études suivies</t>
  </si>
  <si>
    <t>Effectifs</t>
  </si>
  <si>
    <t>%</t>
  </si>
  <si>
    <t>Durée d'accès au premier emploi</t>
  </si>
  <si>
    <t>4,8 mois</t>
  </si>
  <si>
    <t>3 mois</t>
  </si>
  <si>
    <t>1,7 mois</t>
  </si>
  <si>
    <t>1 mois</t>
  </si>
  <si>
    <r>
      <rPr>
        <b/>
        <i/>
        <sz val="11"/>
        <color theme="1"/>
        <rFont val="Calibri"/>
        <family val="2"/>
        <scheme val="minor"/>
      </rPr>
      <t xml:space="preserve">Taux d'insertion </t>
    </r>
    <r>
      <rPr>
        <sz val="11"/>
        <color theme="1"/>
        <rFont val="Calibri"/>
        <family val="2"/>
        <scheme val="minor"/>
      </rPr>
      <t>: part des diplômés strictement en emploi dans la population active (diplômés en emploi ou en recherche d'emploi). Les diplômés en emploi ET en études sont donc exclus des calculs.</t>
    </r>
  </si>
  <si>
    <r>
      <rPr>
        <b/>
        <i/>
        <sz val="11"/>
        <color theme="1"/>
        <rFont val="Calibri"/>
        <family val="2"/>
        <scheme val="minor"/>
      </rPr>
      <t>Taux de chômage</t>
    </r>
    <r>
      <rPr>
        <sz val="11"/>
        <color theme="1"/>
        <rFont val="Calibri"/>
        <family val="2"/>
        <scheme val="minor"/>
      </rPr>
      <t xml:space="preserve"> : le taux de chômage est l'exact complément du taux d'insertion : part des diplômés sans emploi parmi la population active (les diplômés en emploi ET en études sont exclus des calculs)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</si>
</sst>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10" fontId="0" fillId="0" borderId="25" xfId="0" applyNumberFormat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10" fontId="0" fillId="0" borderId="26" xfId="0" applyNumberFormat="1" applyBorder="1" applyAlignment="1">
      <alignment horizontal="center" vertical="center"/>
    </xf>
    <xf numFmtId="10" fontId="0" fillId="0" borderId="29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9" fontId="0" fillId="0" borderId="33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0" fontId="0" fillId="0" borderId="19" xfId="0" applyNumberFormat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10" fontId="0" fillId="0" borderId="35" xfId="0" applyNumberForma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33" xfId="0" applyBorder="1" applyAlignment="1">
      <alignment horizontal="right" vertical="center"/>
    </xf>
    <xf numFmtId="10" fontId="0" fillId="0" borderId="28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37" xfId="0" applyNumberFormat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0" fontId="0" fillId="0" borderId="42" xfId="0" applyNumberFormat="1" applyBorder="1" applyAlignment="1">
      <alignment horizontal="center" vertical="center"/>
    </xf>
    <xf numFmtId="10" fontId="0" fillId="0" borderId="41" xfId="0" applyNumberFormat="1" applyBorder="1" applyAlignment="1">
      <alignment horizontal="center" vertical="center"/>
    </xf>
    <xf numFmtId="9" fontId="0" fillId="0" borderId="4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0" borderId="48" xfId="0" applyBorder="1" applyAlignment="1">
      <alignment vertical="center"/>
    </xf>
    <xf numFmtId="10" fontId="0" fillId="0" borderId="49" xfId="0" applyNumberFormat="1" applyBorder="1" applyAlignment="1">
      <alignment horizontal="center" vertical="center"/>
    </xf>
    <xf numFmtId="9" fontId="0" fillId="0" borderId="35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/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0" fontId="0" fillId="0" borderId="43" xfId="0" applyNumberForma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11" xfId="0" applyFont="1" applyBorder="1" applyAlignment="1">
      <alignment vertical="center"/>
    </xf>
    <xf numFmtId="9" fontId="0" fillId="0" borderId="25" xfId="0" applyNumberForma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9" fontId="0" fillId="0" borderId="49" xfId="0" applyNumberFormat="1" applyBorder="1" applyAlignment="1">
      <alignment horizontal="center" vertical="center"/>
    </xf>
    <xf numFmtId="9" fontId="0" fillId="0" borderId="55" xfId="0" applyNumberFormat="1" applyBorder="1" applyAlignment="1">
      <alignment horizontal="center" vertical="center"/>
    </xf>
    <xf numFmtId="9" fontId="0" fillId="0" borderId="48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0" fontId="0" fillId="0" borderId="55" xfId="0" applyNumberForma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2" borderId="1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0" fillId="0" borderId="0" xfId="0" applyBorder="1"/>
    <xf numFmtId="0" fontId="0" fillId="0" borderId="4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Poursuite d'études</a:t>
            </a:r>
            <a:r>
              <a:rPr lang="fr-FR" sz="1200" baseline="0"/>
              <a:t> post-master</a:t>
            </a:r>
            <a:endParaRPr lang="fr-FR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'Poursuite études'!$B$14</c:f>
              <c:strCache>
                <c:ptCount val="1"/>
                <c:pt idx="0">
                  <c:v>Promotion 2008</c:v>
                </c:pt>
              </c:strCache>
            </c:strRef>
          </c:tx>
          <c:invertIfNegative val="0"/>
          <c:dLbls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'Poursuite études'!$A$15:$A$16</c:f>
              <c:strCache>
                <c:ptCount val="2"/>
                <c:pt idx="0">
                  <c:v>Etudes post-master</c:v>
                </c:pt>
                <c:pt idx="1">
                  <c:v>Aucune étude post-master</c:v>
                </c:pt>
              </c:strCache>
            </c:strRef>
          </c:cat>
          <c:val>
            <c:numRef>
              <c:f>'Poursuite études'!$B$15:$B$16</c:f>
              <c:numCache>
                <c:formatCode>0.00%</c:formatCode>
                <c:ptCount val="2"/>
                <c:pt idx="0">
                  <c:v>0.45100000000000001</c:v>
                </c:pt>
                <c:pt idx="1">
                  <c:v>0.54900000000000004</c:v>
                </c:pt>
              </c:numCache>
            </c:numRef>
          </c:val>
        </c:ser>
        <c:ser>
          <c:idx val="1"/>
          <c:order val="1"/>
          <c:tx>
            <c:strRef>
              <c:f>'Poursuite études'!$C$14</c:f>
              <c:strCache>
                <c:ptCount val="1"/>
                <c:pt idx="0">
                  <c:v>Promotion 2007</c:v>
                </c:pt>
              </c:strCache>
            </c:strRef>
          </c:tx>
          <c:invertIfNegative val="0"/>
          <c:dLbls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'Poursuite études'!$A$15:$A$16</c:f>
              <c:strCache>
                <c:ptCount val="2"/>
                <c:pt idx="0">
                  <c:v>Etudes post-master</c:v>
                </c:pt>
                <c:pt idx="1">
                  <c:v>Aucune étude post-master</c:v>
                </c:pt>
              </c:strCache>
            </c:strRef>
          </c:cat>
          <c:val>
            <c:numRef>
              <c:f>'Poursuite études'!$C$15:$C$16</c:f>
              <c:numCache>
                <c:formatCode>0.00%</c:formatCode>
                <c:ptCount val="2"/>
                <c:pt idx="0">
                  <c:v>0.42399999999999999</c:v>
                </c:pt>
                <c:pt idx="1">
                  <c:v>0.57599999999999996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93792"/>
        <c:axId val="133403776"/>
      </c:barChart>
      <c:catAx>
        <c:axId val="133393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03776"/>
        <c:crosses val="autoZero"/>
        <c:auto val="1"/>
        <c:lblAlgn val="ctr"/>
        <c:lblOffset val="100"/>
        <c:noMultiLvlLbl val="0"/>
      </c:catAx>
      <c:valAx>
        <c:axId val="1334037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3393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Situation à la date</a:t>
            </a:r>
            <a:r>
              <a:rPr lang="fr-FR" sz="1200" baseline="0"/>
              <a:t> de l'enquête</a:t>
            </a:r>
            <a:endParaRPr lang="fr-FR" sz="12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'Situation enquête'!$A$17</c:f>
              <c:strCache>
                <c:ptCount val="1"/>
                <c:pt idx="0">
                  <c:v>Emploi</c:v>
                </c:pt>
              </c:strCache>
            </c:strRef>
          </c:tx>
          <c:invertIfNegative val="0"/>
          <c:cat>
            <c:strRef>
              <c:f>'Situation enquête'!$B$16:$C$16</c:f>
              <c:strCache>
                <c:ptCount val="2"/>
                <c:pt idx="0">
                  <c:v>Promotion 2008</c:v>
                </c:pt>
                <c:pt idx="1">
                  <c:v>Promotion 2007</c:v>
                </c:pt>
              </c:strCache>
            </c:strRef>
          </c:cat>
          <c:val>
            <c:numRef>
              <c:f>'Situation enquête'!$B$17:$C$17</c:f>
              <c:numCache>
                <c:formatCode>0.00%</c:formatCode>
                <c:ptCount val="2"/>
                <c:pt idx="0">
                  <c:v>0.80400000000000005</c:v>
                </c:pt>
                <c:pt idx="1">
                  <c:v>0.67100000000000004</c:v>
                </c:pt>
              </c:numCache>
            </c:numRef>
          </c:val>
        </c:ser>
        <c:ser>
          <c:idx val="1"/>
          <c:order val="1"/>
          <c:tx>
            <c:strRef>
              <c:f>'Situation enquête'!$A$18</c:f>
              <c:strCache>
                <c:ptCount val="1"/>
                <c:pt idx="0">
                  <c:v>Etudes</c:v>
                </c:pt>
              </c:strCache>
            </c:strRef>
          </c:tx>
          <c:invertIfNegative val="0"/>
          <c:cat>
            <c:strRef>
              <c:f>'Situation enquête'!$B$16:$C$16</c:f>
              <c:strCache>
                <c:ptCount val="2"/>
                <c:pt idx="0">
                  <c:v>Promotion 2008</c:v>
                </c:pt>
                <c:pt idx="1">
                  <c:v>Promotion 2007</c:v>
                </c:pt>
              </c:strCache>
            </c:strRef>
          </c:cat>
          <c:val>
            <c:numRef>
              <c:f>'Situation enquête'!$B$18:$C$18</c:f>
              <c:numCache>
                <c:formatCode>0.00%</c:formatCode>
                <c:ptCount val="2"/>
                <c:pt idx="0">
                  <c:v>5.8999999999999997E-2</c:v>
                </c:pt>
                <c:pt idx="1">
                  <c:v>5.8999999999999997E-2</c:v>
                </c:pt>
              </c:numCache>
            </c:numRef>
          </c:val>
        </c:ser>
        <c:ser>
          <c:idx val="2"/>
          <c:order val="2"/>
          <c:tx>
            <c:strRef>
              <c:f>'Situation enquête'!$A$19</c:f>
              <c:strCache>
                <c:ptCount val="1"/>
                <c:pt idx="0">
                  <c:v>Etudes et emploi</c:v>
                </c:pt>
              </c:strCache>
            </c:strRef>
          </c:tx>
          <c:invertIfNegative val="0"/>
          <c:cat>
            <c:strRef>
              <c:f>'Situation enquête'!$B$16:$C$16</c:f>
              <c:strCache>
                <c:ptCount val="2"/>
                <c:pt idx="0">
                  <c:v>Promotion 2008</c:v>
                </c:pt>
                <c:pt idx="1">
                  <c:v>Promotion 2007</c:v>
                </c:pt>
              </c:strCache>
            </c:strRef>
          </c:cat>
          <c:val>
            <c:numRef>
              <c:f>'Situation enquête'!$B$19:$C$19</c:f>
              <c:numCache>
                <c:formatCode>0.00%</c:formatCode>
                <c:ptCount val="2"/>
                <c:pt idx="0">
                  <c:v>5.8999999999999997E-2</c:v>
                </c:pt>
                <c:pt idx="1">
                  <c:v>0.11799999999999999</c:v>
                </c:pt>
              </c:numCache>
            </c:numRef>
          </c:val>
        </c:ser>
        <c:ser>
          <c:idx val="3"/>
          <c:order val="3"/>
          <c:tx>
            <c:strRef>
              <c:f>'Situation enquête'!$A$20</c:f>
              <c:strCache>
                <c:ptCount val="1"/>
                <c:pt idx="0">
                  <c:v>Sans emploi et en recherche d'emploi</c:v>
                </c:pt>
              </c:strCache>
            </c:strRef>
          </c:tx>
          <c:invertIfNegative val="0"/>
          <c:cat>
            <c:strRef>
              <c:f>'Situation enquête'!$B$16:$C$16</c:f>
              <c:strCache>
                <c:ptCount val="2"/>
                <c:pt idx="0">
                  <c:v>Promotion 2008</c:v>
                </c:pt>
                <c:pt idx="1">
                  <c:v>Promotion 2007</c:v>
                </c:pt>
              </c:strCache>
            </c:strRef>
          </c:cat>
          <c:val>
            <c:numRef>
              <c:f>'Situation enquête'!$B$20:$C$20</c:f>
              <c:numCache>
                <c:formatCode>0.00%</c:formatCode>
                <c:ptCount val="2"/>
                <c:pt idx="0">
                  <c:v>3.9E-2</c:v>
                </c:pt>
                <c:pt idx="1">
                  <c:v>0.11799999999999999</c:v>
                </c:pt>
              </c:numCache>
            </c:numRef>
          </c:val>
        </c:ser>
        <c:ser>
          <c:idx val="4"/>
          <c:order val="4"/>
          <c:tx>
            <c:strRef>
              <c:f>'Situation enquête'!$A$21</c:f>
              <c:strCache>
                <c:ptCount val="1"/>
                <c:pt idx="0">
                  <c:v>Etudes et recherche d'emploi</c:v>
                </c:pt>
              </c:strCache>
            </c:strRef>
          </c:tx>
          <c:invertIfNegative val="0"/>
          <c:cat>
            <c:strRef>
              <c:f>'Situation enquête'!$B$16:$C$16</c:f>
              <c:strCache>
                <c:ptCount val="2"/>
                <c:pt idx="0">
                  <c:v>Promotion 2008</c:v>
                </c:pt>
                <c:pt idx="1">
                  <c:v>Promotion 2007</c:v>
                </c:pt>
              </c:strCache>
            </c:strRef>
          </c:cat>
          <c:val>
            <c:numRef>
              <c:f>'Situation enquête'!$B$21:$C$21</c:f>
              <c:numCache>
                <c:formatCode>0.00%</c:formatCode>
                <c:ptCount val="2"/>
                <c:pt idx="0" formatCode="0%">
                  <c:v>0.02</c:v>
                </c:pt>
                <c:pt idx="1">
                  <c:v>2.4E-2</c:v>
                </c:pt>
              </c:numCache>
            </c:numRef>
          </c:val>
        </c:ser>
        <c:ser>
          <c:idx val="5"/>
          <c:order val="5"/>
          <c:tx>
            <c:strRef>
              <c:f>'Situation enquête'!$A$22</c:f>
              <c:strCache>
                <c:ptCount val="1"/>
                <c:pt idx="0">
                  <c:v>Inactivité</c:v>
                </c:pt>
              </c:strCache>
            </c:strRef>
          </c:tx>
          <c:invertIfNegative val="0"/>
          <c:cat>
            <c:strRef>
              <c:f>'Situation enquête'!$B$16:$C$16</c:f>
              <c:strCache>
                <c:ptCount val="2"/>
                <c:pt idx="0">
                  <c:v>Promotion 2008</c:v>
                </c:pt>
                <c:pt idx="1">
                  <c:v>Promotion 2007</c:v>
                </c:pt>
              </c:strCache>
            </c:strRef>
          </c:cat>
          <c:val>
            <c:numRef>
              <c:f>'Situation enquête'!$B$22:$C$22</c:f>
              <c:numCache>
                <c:formatCode>0.00%</c:formatCode>
                <c:ptCount val="2"/>
                <c:pt idx="0" formatCode="0%">
                  <c:v>0.02</c:v>
                </c:pt>
                <c:pt idx="1">
                  <c:v>1.2E-2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278720"/>
        <c:axId val="133280512"/>
      </c:barChart>
      <c:catAx>
        <c:axId val="13327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280512"/>
        <c:crosses val="autoZero"/>
        <c:auto val="1"/>
        <c:lblAlgn val="ctr"/>
        <c:lblOffset val="100"/>
        <c:noMultiLvlLbl val="0"/>
      </c:catAx>
      <c:valAx>
        <c:axId val="133280512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327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Situation à la date de l'enquête</a:t>
            </a:r>
          </a:p>
          <a:p>
            <a:pPr>
              <a:defRPr sz="1100"/>
            </a:pPr>
            <a:r>
              <a:rPr lang="fr-FR" sz="1100"/>
              <a:t>Promotion 2008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'Situation enquête'!$B$16</c:f>
              <c:strCache>
                <c:ptCount val="1"/>
                <c:pt idx="0">
                  <c:v>Promotion 2008</c:v>
                </c:pt>
              </c:strCache>
            </c:strRef>
          </c:tx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'Situation enquête'!$A$17:$A$22</c:f>
              <c:strCache>
                <c:ptCount val="6"/>
                <c:pt idx="0">
                  <c:v>Emploi</c:v>
                </c:pt>
                <c:pt idx="1">
                  <c:v>Etudes</c:v>
                </c:pt>
                <c:pt idx="2">
                  <c:v>Etudes et emploi</c:v>
                </c:pt>
                <c:pt idx="3">
                  <c:v>Sans emploi et en recherche d'emploi</c:v>
                </c:pt>
                <c:pt idx="4">
                  <c:v>Etudes et recherche d'emploi</c:v>
                </c:pt>
                <c:pt idx="5">
                  <c:v>Inactivité</c:v>
                </c:pt>
              </c:strCache>
            </c:strRef>
          </c:cat>
          <c:val>
            <c:numRef>
              <c:f>'Situation enquête'!$B$17:$B$22</c:f>
              <c:numCache>
                <c:formatCode>0.00%</c:formatCode>
                <c:ptCount val="6"/>
                <c:pt idx="0">
                  <c:v>0.80400000000000005</c:v>
                </c:pt>
                <c:pt idx="1">
                  <c:v>5.8999999999999997E-2</c:v>
                </c:pt>
                <c:pt idx="2">
                  <c:v>5.8999999999999997E-2</c:v>
                </c:pt>
                <c:pt idx="3">
                  <c:v>3.9E-2</c:v>
                </c:pt>
                <c:pt idx="4" formatCode="0%">
                  <c:v>0.02</c:v>
                </c:pt>
                <c:pt idx="5" formatCode="0%">
                  <c:v>0.02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Situation à la date de l'enquête</a:t>
            </a:r>
          </a:p>
          <a:p>
            <a:pPr>
              <a:defRPr sz="1100"/>
            </a:pPr>
            <a:r>
              <a:rPr lang="fr-FR" sz="1100"/>
              <a:t>Promotion 2007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'Situation enquête'!$C$16</c:f>
              <c:strCache>
                <c:ptCount val="1"/>
                <c:pt idx="0">
                  <c:v>Promotion 2007</c:v>
                </c:pt>
              </c:strCache>
            </c:strRef>
          </c:tx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'Situation enquête'!$A$17:$A$22</c:f>
              <c:strCache>
                <c:ptCount val="6"/>
                <c:pt idx="0">
                  <c:v>Emploi</c:v>
                </c:pt>
                <c:pt idx="1">
                  <c:v>Etudes</c:v>
                </c:pt>
                <c:pt idx="2">
                  <c:v>Etudes et emploi</c:v>
                </c:pt>
                <c:pt idx="3">
                  <c:v>Sans emploi et en recherche d'emploi</c:v>
                </c:pt>
                <c:pt idx="4">
                  <c:v>Etudes et recherche d'emploi</c:v>
                </c:pt>
                <c:pt idx="5">
                  <c:v>Inactivité</c:v>
                </c:pt>
              </c:strCache>
            </c:strRef>
          </c:cat>
          <c:val>
            <c:numRef>
              <c:f>'Situation enquête'!$C$17:$C$22</c:f>
              <c:numCache>
                <c:formatCode>0.00%</c:formatCode>
                <c:ptCount val="6"/>
                <c:pt idx="0">
                  <c:v>0.67100000000000004</c:v>
                </c:pt>
                <c:pt idx="1">
                  <c:v>5.8999999999999997E-2</c:v>
                </c:pt>
                <c:pt idx="2">
                  <c:v>0.11799999999999999</c:v>
                </c:pt>
                <c:pt idx="3">
                  <c:v>0.11799999999999999</c:v>
                </c:pt>
                <c:pt idx="4">
                  <c:v>2.4E-2</c:v>
                </c:pt>
                <c:pt idx="5">
                  <c:v>1.2E-2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Insertion des diplômés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78916097915677"/>
          <c:y val="0.14017808028384798"/>
          <c:w val="0.86497533239142343"/>
          <c:h val="0.67686018488948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Insertion!$B$14</c:f>
              <c:strCache>
                <c:ptCount val="1"/>
                <c:pt idx="0">
                  <c:v>Promotion 2008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Insertion!$A$15:$A$16</c:f>
              <c:strCache>
                <c:ptCount val="2"/>
                <c:pt idx="0">
                  <c:v>Taux d'insertion</c:v>
                </c:pt>
                <c:pt idx="1">
                  <c:v>Taux de chômage</c:v>
                </c:pt>
              </c:strCache>
            </c:strRef>
          </c:cat>
          <c:val>
            <c:numRef>
              <c:f>Insertion!$B$15:$B$16</c:f>
              <c:numCache>
                <c:formatCode>0.00%</c:formatCode>
                <c:ptCount val="2"/>
                <c:pt idx="0">
                  <c:v>0.92900000000000005</c:v>
                </c:pt>
                <c:pt idx="1">
                  <c:v>7.0999999999999994E-2</c:v>
                </c:pt>
              </c:numCache>
            </c:numRef>
          </c:val>
        </c:ser>
        <c:ser>
          <c:idx val="1"/>
          <c:order val="1"/>
          <c:tx>
            <c:strRef>
              <c:f>Insertion!$C$14</c:f>
              <c:strCache>
                <c:ptCount val="1"/>
                <c:pt idx="0">
                  <c:v>Promotion 2007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Insertion!$A$15:$A$16</c:f>
              <c:strCache>
                <c:ptCount val="2"/>
                <c:pt idx="0">
                  <c:v>Taux d'insertion</c:v>
                </c:pt>
                <c:pt idx="1">
                  <c:v>Taux de chômage</c:v>
                </c:pt>
              </c:strCache>
            </c:strRef>
          </c:cat>
          <c:val>
            <c:numRef>
              <c:f>Insertion!$C$15:$C$16</c:f>
              <c:numCache>
                <c:formatCode>0.00%</c:formatCode>
                <c:ptCount val="2"/>
                <c:pt idx="0">
                  <c:v>0.85699999999999998</c:v>
                </c:pt>
                <c:pt idx="1">
                  <c:v>0.14299999999999999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76000"/>
        <c:axId val="136177536"/>
      </c:barChart>
      <c:catAx>
        <c:axId val="136176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177536"/>
        <c:crosses val="autoZero"/>
        <c:auto val="1"/>
        <c:lblAlgn val="ctr"/>
        <c:lblOffset val="100"/>
        <c:noMultiLvlLbl val="0"/>
      </c:catAx>
      <c:valAx>
        <c:axId val="13617753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61760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294888374469024"/>
          <c:y val="0.91476084090809973"/>
          <c:w val="0.67410223251061951"/>
          <c:h val="8.07723799702589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Insertion des diplômés</a:t>
            </a:r>
          </a:p>
          <a:p>
            <a:pPr>
              <a:defRPr sz="1200"/>
            </a:pPr>
            <a:r>
              <a:rPr lang="en-US" sz="1200"/>
              <a:t>Promotion 2008</a:t>
            </a:r>
          </a:p>
        </c:rich>
      </c:tx>
      <c:layout>
        <c:manualLayout>
          <c:xMode val="edge"/>
          <c:yMode val="edge"/>
          <c:x val="0.21673391836121494"/>
          <c:y val="2.62984823911988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Insertion!$B$14</c:f>
              <c:strCache>
                <c:ptCount val="1"/>
                <c:pt idx="0">
                  <c:v>Promotion 2008</c:v>
                </c:pt>
              </c:strCache>
            </c:strRef>
          </c:tx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Insertion!$A$15:$A$16</c:f>
              <c:strCache>
                <c:ptCount val="2"/>
                <c:pt idx="0">
                  <c:v>Taux d'insertion</c:v>
                </c:pt>
                <c:pt idx="1">
                  <c:v>Taux de chômage</c:v>
                </c:pt>
              </c:strCache>
            </c:strRef>
          </c:cat>
          <c:val>
            <c:numRef>
              <c:f>Insertion!$B$15:$B$16</c:f>
              <c:numCache>
                <c:formatCode>0.00%</c:formatCode>
                <c:ptCount val="2"/>
                <c:pt idx="0">
                  <c:v>0.92900000000000005</c:v>
                </c:pt>
                <c:pt idx="1">
                  <c:v>7.0999999999999994E-2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874816"/>
        <c:axId val="135901184"/>
      </c:barChart>
      <c:catAx>
        <c:axId val="135874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fr-FR"/>
          </a:p>
        </c:txPr>
        <c:crossAx val="135901184"/>
        <c:crosses val="autoZero"/>
        <c:auto val="1"/>
        <c:lblAlgn val="ctr"/>
        <c:lblOffset val="100"/>
        <c:noMultiLvlLbl val="0"/>
      </c:catAx>
      <c:valAx>
        <c:axId val="13590118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3587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/>
            </a:pPr>
            <a:r>
              <a:rPr lang="en-US" sz="1200"/>
              <a:t>Insertion des diplômés</a:t>
            </a:r>
          </a:p>
          <a:p>
            <a:pPr algn="ctr">
              <a:defRPr sz="1200"/>
            </a:pPr>
            <a:r>
              <a:rPr lang="en-US" sz="1200"/>
              <a:t>Promotion 2007</a:t>
            </a:r>
          </a:p>
        </c:rich>
      </c:tx>
      <c:layout>
        <c:manualLayout>
          <c:xMode val="edge"/>
          <c:yMode val="edge"/>
          <c:x val="0.23918060747457073"/>
          <c:y val="3.155817886943859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Insertion!$C$14</c:f>
              <c:strCache>
                <c:ptCount val="1"/>
                <c:pt idx="0">
                  <c:v>Promotion 2007</c:v>
                </c:pt>
              </c:strCache>
            </c:strRef>
          </c:tx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Insertion!$A$15:$A$16</c:f>
              <c:strCache>
                <c:ptCount val="2"/>
                <c:pt idx="0">
                  <c:v>Taux d'insertion</c:v>
                </c:pt>
                <c:pt idx="1">
                  <c:v>Taux de chômage</c:v>
                </c:pt>
              </c:strCache>
            </c:strRef>
          </c:cat>
          <c:val>
            <c:numRef>
              <c:f>Insertion!$C$15:$C$16</c:f>
              <c:numCache>
                <c:formatCode>0.00%</c:formatCode>
                <c:ptCount val="2"/>
                <c:pt idx="0">
                  <c:v>0.85699999999999998</c:v>
                </c:pt>
                <c:pt idx="1">
                  <c:v>0.14299999999999999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8800"/>
        <c:axId val="134350336"/>
      </c:barChart>
      <c:catAx>
        <c:axId val="134348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fr-FR"/>
          </a:p>
        </c:txPr>
        <c:crossAx val="134350336"/>
        <c:crosses val="autoZero"/>
        <c:auto val="1"/>
        <c:lblAlgn val="ctr"/>
        <c:lblOffset val="100"/>
        <c:noMultiLvlLbl val="0"/>
      </c:catAx>
      <c:valAx>
        <c:axId val="134350336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3434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Niveau de l'emploi occupé par les diplômés</a:t>
            </a:r>
          </a:p>
        </c:rich>
      </c:tx>
      <c:layout>
        <c:manualLayout>
          <c:xMode val="edge"/>
          <c:yMode val="edge"/>
          <c:x val="0.22286811023622044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849518810148731E-2"/>
          <c:y val="0.13209499854184895"/>
          <c:w val="0.87759492563429575"/>
          <c:h val="0.60707349081364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'Niveau emploi'!$B$13</c:f>
              <c:strCache>
                <c:ptCount val="1"/>
                <c:pt idx="0">
                  <c:v>Promotion 2008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'Niveau emploi'!$A$14:$A$16</c:f>
              <c:strCache>
                <c:ptCount val="3"/>
                <c:pt idx="0">
                  <c:v>Cadre et équiv.</c:v>
                </c:pt>
                <c:pt idx="1">
                  <c:v>Emploi de niveau intermédiaire</c:v>
                </c:pt>
                <c:pt idx="2">
                  <c:v>Employé, ouvrier et équiv.</c:v>
                </c:pt>
              </c:strCache>
            </c:strRef>
          </c:cat>
          <c:val>
            <c:numRef>
              <c:f>'Niveau emploi'!$B$14:$B$16</c:f>
              <c:numCache>
                <c:formatCode>0.00%</c:formatCode>
                <c:ptCount val="3"/>
                <c:pt idx="0">
                  <c:v>0.4</c:v>
                </c:pt>
                <c:pt idx="1">
                  <c:v>0.36</c:v>
                </c:pt>
                <c:pt idx="2">
                  <c:v>0.24</c:v>
                </c:pt>
              </c:numCache>
            </c:numRef>
          </c:val>
        </c:ser>
        <c:ser>
          <c:idx val="1"/>
          <c:order val="1"/>
          <c:tx>
            <c:strRef>
              <c:f>'Niveau emploi'!$C$13</c:f>
              <c:strCache>
                <c:ptCount val="1"/>
                <c:pt idx="0">
                  <c:v>Promotion 2007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'Niveau emploi'!$A$14:$A$16</c:f>
              <c:strCache>
                <c:ptCount val="3"/>
                <c:pt idx="0">
                  <c:v>Cadre et équiv.</c:v>
                </c:pt>
                <c:pt idx="1">
                  <c:v>Emploi de niveau intermédiaire</c:v>
                </c:pt>
                <c:pt idx="2">
                  <c:v>Employé, ouvrier et équiv.</c:v>
                </c:pt>
              </c:strCache>
            </c:strRef>
          </c:cat>
          <c:val>
            <c:numRef>
              <c:f>'Niveau emploi'!$C$14:$C$16</c:f>
              <c:numCache>
                <c:formatCode>0.00%</c:formatCode>
                <c:ptCount val="3"/>
                <c:pt idx="0">
                  <c:v>0.31578947368421051</c:v>
                </c:pt>
                <c:pt idx="1">
                  <c:v>0.39473684210526316</c:v>
                </c:pt>
                <c:pt idx="2">
                  <c:v>0.28947368421052633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4401408"/>
        <c:axId val="134407296"/>
      </c:barChart>
      <c:catAx>
        <c:axId val="13440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4407296"/>
        <c:crosses val="autoZero"/>
        <c:auto val="1"/>
        <c:lblAlgn val="ctr"/>
        <c:lblOffset val="100"/>
        <c:noMultiLvlLbl val="0"/>
      </c:catAx>
      <c:valAx>
        <c:axId val="134407296"/>
        <c:scaling>
          <c:orientation val="minMax"/>
          <c:max val="0.7000000000000000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4401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7007874015748"/>
          <c:y val="0.90702354913969085"/>
          <c:w val="0.51259842519685039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Niveau de l'emploi</a:t>
            </a:r>
          </a:p>
          <a:p>
            <a:pPr>
              <a:defRPr sz="1100"/>
            </a:pPr>
            <a:r>
              <a:rPr lang="fr-FR" sz="1100"/>
              <a:t>Promotion 2008</a:t>
            </a:r>
          </a:p>
        </c:rich>
      </c:tx>
      <c:layout>
        <c:manualLayout>
          <c:xMode val="edge"/>
          <c:yMode val="edge"/>
          <c:x val="0.292057613168724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87437218495836"/>
          <c:y val="0.18774537325611468"/>
          <c:w val="0.63802112698875602"/>
          <c:h val="0.81225462674388527"/>
        </c:manualLayout>
      </c:layout>
      <c:pieChart>
        <c:varyColors val="1"/>
        <c:ser>
          <c:idx val="0"/>
          <c:order val="0"/>
          <c:tx>
            <c:strRef>
              <c:f>'Niveau emploi'!$B$13</c:f>
              <c:strCache>
                <c:ptCount val="1"/>
                <c:pt idx="0">
                  <c:v>Promotion 2008</c:v>
                </c:pt>
              </c:strCache>
            </c:strRef>
          </c:tx>
          <c:dLbls>
            <c:dLbl>
              <c:idx val="1"/>
              <c:layout>
                <c:manualLayout>
                  <c:x val="0.20136482939632547"/>
                  <c:y val="-6.26064048994415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'Niveau emploi'!$A$14:$A$16</c:f>
              <c:strCache>
                <c:ptCount val="3"/>
                <c:pt idx="0">
                  <c:v>Cadre et équiv.</c:v>
                </c:pt>
                <c:pt idx="1">
                  <c:v>Emploi de niveau intermédiaire</c:v>
                </c:pt>
                <c:pt idx="2">
                  <c:v>Employé, ouvrier et équiv.</c:v>
                </c:pt>
              </c:strCache>
            </c:strRef>
          </c:cat>
          <c:val>
            <c:numRef>
              <c:f>'Niveau emploi'!$B$14:$B$16</c:f>
              <c:numCache>
                <c:formatCode>0.00%</c:formatCode>
                <c:ptCount val="3"/>
                <c:pt idx="0">
                  <c:v>0.4</c:v>
                </c:pt>
                <c:pt idx="1">
                  <c:v>0.36</c:v>
                </c:pt>
                <c:pt idx="2">
                  <c:v>0.24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Niveau de l'emploi</a:t>
            </a:r>
          </a:p>
          <a:p>
            <a:pPr>
              <a:defRPr sz="1100"/>
            </a:pPr>
            <a:r>
              <a:rPr lang="fr-FR" sz="1100"/>
              <a:t>Promotion 2007</a:t>
            </a:r>
          </a:p>
        </c:rich>
      </c:tx>
      <c:layout>
        <c:manualLayout>
          <c:xMode val="edge"/>
          <c:yMode val="edge"/>
          <c:x val="0.283888981962361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00323895683252"/>
          <c:y val="0.19164288750767555"/>
          <c:w val="0.73380949721710309"/>
          <c:h val="0.78236006482591025"/>
        </c:manualLayout>
      </c:layout>
      <c:pieChart>
        <c:varyColors val="1"/>
        <c:ser>
          <c:idx val="0"/>
          <c:order val="0"/>
          <c:tx>
            <c:strRef>
              <c:f>'Niveau emploi'!$C$13</c:f>
              <c:strCache>
                <c:ptCount val="1"/>
                <c:pt idx="0">
                  <c:v>Promotion 2007</c:v>
                </c:pt>
              </c:strCache>
            </c:strRef>
          </c:tx>
          <c:dLbls>
            <c:dLbl>
              <c:idx val="1"/>
              <c:layout>
                <c:manualLayout>
                  <c:x val="5.517618808287262E-2"/>
                  <c:y val="-6.78008687116544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'Niveau emploi'!$A$14:$A$16</c:f>
              <c:strCache>
                <c:ptCount val="3"/>
                <c:pt idx="0">
                  <c:v>Cadre et équiv.</c:v>
                </c:pt>
                <c:pt idx="1">
                  <c:v>Emploi de niveau intermédiaire</c:v>
                </c:pt>
                <c:pt idx="2">
                  <c:v>Employé, ouvrier et équiv.</c:v>
                </c:pt>
              </c:strCache>
            </c:strRef>
          </c:cat>
          <c:val>
            <c:numRef>
              <c:f>'Niveau emploi'!$C$14:$C$16</c:f>
              <c:numCache>
                <c:formatCode>0.00%</c:formatCode>
                <c:ptCount val="3"/>
                <c:pt idx="0">
                  <c:v>0.31578947368421051</c:v>
                </c:pt>
                <c:pt idx="1">
                  <c:v>0.39473684210526316</c:v>
                </c:pt>
                <c:pt idx="2">
                  <c:v>0.28947368421052633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Stabilité</a:t>
            </a:r>
            <a:r>
              <a:rPr lang="fr-FR" sz="1200" baseline="0"/>
              <a:t> de l'emploi occupé</a:t>
            </a:r>
            <a:endParaRPr lang="fr-FR" sz="1200"/>
          </a:p>
        </c:rich>
      </c:tx>
      <c:layout>
        <c:manualLayout>
          <c:xMode val="edge"/>
          <c:yMode val="edge"/>
          <c:x val="0.24654288240495134"/>
          <c:y val="1.0158728127238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26463933387635"/>
          <c:y val="0.14096515116307437"/>
          <c:w val="0.82622165598000519"/>
          <c:h val="0.65517677186816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'Type emploi'!$B$13</c:f>
              <c:strCache>
                <c:ptCount val="1"/>
                <c:pt idx="0">
                  <c:v>Promotion 2008</c:v>
                </c:pt>
              </c:strCache>
            </c:strRef>
          </c:tx>
          <c:invertIfNegative val="0"/>
          <c:dLbls>
            <c:numFmt formatCode="0.0%" sourceLinked="0"/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'Type emploi'!$A$14:$A$15</c:f>
              <c:strCache>
                <c:ptCount val="2"/>
                <c:pt idx="0">
                  <c:v>Emploi stable</c:v>
                </c:pt>
                <c:pt idx="1">
                  <c:v>Emploi temporaire </c:v>
                </c:pt>
              </c:strCache>
            </c:strRef>
          </c:cat>
          <c:val>
            <c:numRef>
              <c:f>'Type emploi'!$B$14:$B$15</c:f>
              <c:numCache>
                <c:formatCode>0.00%</c:formatCode>
                <c:ptCount val="2"/>
                <c:pt idx="0">
                  <c:v>0.73099999999999998</c:v>
                </c:pt>
                <c:pt idx="1">
                  <c:v>0.26900000000000002</c:v>
                </c:pt>
              </c:numCache>
            </c:numRef>
          </c:val>
        </c:ser>
        <c:ser>
          <c:idx val="1"/>
          <c:order val="1"/>
          <c:tx>
            <c:strRef>
              <c:f>'Type emploi'!$C$13</c:f>
              <c:strCache>
                <c:ptCount val="1"/>
                <c:pt idx="0">
                  <c:v>Promotion 2007</c:v>
                </c:pt>
              </c:strCache>
            </c:strRef>
          </c:tx>
          <c:invertIfNegative val="0"/>
          <c:dLbls>
            <c:numFmt formatCode="0.0%" sourceLinked="0"/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'Type emploi'!$A$14:$A$15</c:f>
              <c:strCache>
                <c:ptCount val="2"/>
                <c:pt idx="0">
                  <c:v>Emploi stable</c:v>
                </c:pt>
                <c:pt idx="1">
                  <c:v>Emploi temporaire </c:v>
                </c:pt>
              </c:strCache>
            </c:strRef>
          </c:cat>
          <c:val>
            <c:numRef>
              <c:f>'Type emploi'!$C$14:$C$15</c:f>
              <c:numCache>
                <c:formatCode>0.00%</c:formatCode>
                <c:ptCount val="2"/>
                <c:pt idx="0">
                  <c:v>0.54800000000000004</c:v>
                </c:pt>
                <c:pt idx="1">
                  <c:v>0.45200000000000001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5983104"/>
        <c:axId val="135984640"/>
      </c:barChart>
      <c:catAx>
        <c:axId val="1359831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5984640"/>
        <c:crosses val="autoZero"/>
        <c:auto val="1"/>
        <c:lblAlgn val="ctr"/>
        <c:lblOffset val="100"/>
        <c:noMultiLvlLbl val="0"/>
      </c:catAx>
      <c:valAx>
        <c:axId val="13598464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5983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367725586025884"/>
          <c:y val="0.89799157145525377"/>
          <c:w val="0.60772350292076027"/>
          <c:h val="9.450997434498220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Poursuite d'études post-master - Promotion 2008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'Poursuite études'!$B$14</c:f>
              <c:strCache>
                <c:ptCount val="1"/>
                <c:pt idx="0">
                  <c:v>Promotion 2008</c:v>
                </c:pt>
              </c:strCache>
            </c:strRef>
          </c:tx>
          <c:dLbls>
            <c:dLbl>
              <c:idx val="0"/>
              <c:layout>
                <c:manualLayout>
                  <c:x val="-0.20371507522259749"/>
                  <c:y val="-2.14076788349434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9935954853754279"/>
                  <c:y val="-1.85656993486623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'Poursuite études'!$A$15:$A$16</c:f>
              <c:strCache>
                <c:ptCount val="2"/>
                <c:pt idx="0">
                  <c:v>Etudes post-master</c:v>
                </c:pt>
                <c:pt idx="1">
                  <c:v>Aucune étude post-master</c:v>
                </c:pt>
              </c:strCache>
            </c:strRef>
          </c:cat>
          <c:val>
            <c:numRef>
              <c:f>'Poursuite études'!$B$15:$B$16</c:f>
              <c:numCache>
                <c:formatCode>0.00%</c:formatCode>
                <c:ptCount val="2"/>
                <c:pt idx="0">
                  <c:v>0.45100000000000001</c:v>
                </c:pt>
                <c:pt idx="1">
                  <c:v>0.54900000000000004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Stabilité de l'emploi</a:t>
            </a:r>
          </a:p>
          <a:p>
            <a:pPr>
              <a:defRPr sz="1200"/>
            </a:pPr>
            <a:r>
              <a:rPr lang="en-US" sz="1200"/>
              <a:t>Promotion 2008</a:t>
            </a:r>
          </a:p>
        </c:rich>
      </c:tx>
      <c:layout>
        <c:manualLayout>
          <c:xMode val="edge"/>
          <c:yMode val="edge"/>
          <c:x val="0.271153130080193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92216490180108"/>
          <c:y val="0.20608302011029109"/>
          <c:w val="0.70370965698253241"/>
          <c:h val="0.78490724203805451"/>
        </c:manualLayout>
      </c:layout>
      <c:pieChart>
        <c:varyColors val="1"/>
        <c:ser>
          <c:idx val="0"/>
          <c:order val="0"/>
          <c:tx>
            <c:strRef>
              <c:f>'Type emploi'!$B$13</c:f>
              <c:strCache>
                <c:ptCount val="1"/>
                <c:pt idx="0">
                  <c:v>Promotion 2008</c:v>
                </c:pt>
              </c:strCache>
            </c:strRef>
          </c:tx>
          <c:dLbls>
            <c:dLbl>
              <c:idx val="0"/>
              <c:layout>
                <c:manualLayout>
                  <c:x val="-0.20906490173960215"/>
                  <c:y val="-0.2666421441845316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21354853538387761"/>
                  <c:y val="0.21353334482824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'Type emploi'!$A$14:$A$15</c:f>
              <c:strCache>
                <c:ptCount val="2"/>
                <c:pt idx="0">
                  <c:v>Emploi stable</c:v>
                </c:pt>
                <c:pt idx="1">
                  <c:v>Emploi temporaire </c:v>
                </c:pt>
              </c:strCache>
            </c:strRef>
          </c:cat>
          <c:val>
            <c:numRef>
              <c:f>'Type emploi'!$B$14:$B$15</c:f>
              <c:numCache>
                <c:formatCode>0.00%</c:formatCode>
                <c:ptCount val="2"/>
                <c:pt idx="0">
                  <c:v>0.73099999999999998</c:v>
                </c:pt>
                <c:pt idx="1">
                  <c:v>0.26900000000000002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Stabilité de l'emploi</a:t>
            </a:r>
          </a:p>
          <a:p>
            <a:pPr>
              <a:defRPr sz="1200"/>
            </a:pPr>
            <a:r>
              <a:rPr lang="en-US" sz="1200"/>
              <a:t>Promotion 2007</a:t>
            </a:r>
          </a:p>
        </c:rich>
      </c:tx>
      <c:layout>
        <c:manualLayout>
          <c:xMode val="edge"/>
          <c:yMode val="edge"/>
          <c:x val="0.271153130080193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92216490180108"/>
          <c:y val="0.20608302011029109"/>
          <c:w val="0.70370965698253241"/>
          <c:h val="0.78490724203805451"/>
        </c:manualLayout>
      </c:layout>
      <c:pieChart>
        <c:varyColors val="1"/>
        <c:ser>
          <c:idx val="0"/>
          <c:order val="0"/>
          <c:tx>
            <c:strRef>
              <c:f>'Type emploi'!$C$13</c:f>
              <c:strCache>
                <c:ptCount val="1"/>
                <c:pt idx="0">
                  <c:v>Promotion 2007</c:v>
                </c:pt>
              </c:strCache>
            </c:strRef>
          </c:tx>
          <c:dLbls>
            <c:dLbl>
              <c:idx val="0"/>
              <c:layout>
                <c:manualLayout>
                  <c:x val="-0.27215636349425354"/>
                  <c:y val="-7.68615054505048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22616682773480787"/>
                  <c:y val="6.75479433683928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'Type emploi'!$A$14:$A$15</c:f>
              <c:strCache>
                <c:ptCount val="2"/>
                <c:pt idx="0">
                  <c:v>Emploi stable</c:v>
                </c:pt>
                <c:pt idx="1">
                  <c:v>Emploi temporaire </c:v>
                </c:pt>
              </c:strCache>
            </c:strRef>
          </c:cat>
          <c:val>
            <c:numRef>
              <c:f>'Type emploi'!$C$14:$C$15</c:f>
              <c:numCache>
                <c:formatCode>0.00%</c:formatCode>
                <c:ptCount val="2"/>
                <c:pt idx="0">
                  <c:v>0.54800000000000004</c:v>
                </c:pt>
                <c:pt idx="1">
                  <c:v>0.45200000000000001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Poursuite d'études post-master - Promotion 2007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'Poursuite études'!$C$14</c:f>
              <c:strCache>
                <c:ptCount val="1"/>
                <c:pt idx="0">
                  <c:v>Promotion 2007</c:v>
                </c:pt>
              </c:strCache>
            </c:strRef>
          </c:tx>
          <c:dLbls>
            <c:dLbl>
              <c:idx val="0"/>
              <c:layout>
                <c:manualLayout>
                  <c:x val="-0.18889271653543308"/>
                  <c:y val="2.56784047827354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1938605500399408"/>
                  <c:y val="-3.3235566743748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'Poursuite études'!$A$15:$A$16</c:f>
              <c:strCache>
                <c:ptCount val="2"/>
                <c:pt idx="0">
                  <c:v>Etudes post-master</c:v>
                </c:pt>
                <c:pt idx="1">
                  <c:v>Aucune étude post-master</c:v>
                </c:pt>
              </c:strCache>
            </c:strRef>
          </c:cat>
          <c:val>
            <c:numRef>
              <c:f>'Poursuite études'!$C$15:$C$16</c:f>
              <c:numCache>
                <c:formatCode>0.00%</c:formatCode>
                <c:ptCount val="2"/>
                <c:pt idx="0">
                  <c:v>0.42399999999999999</c:v>
                </c:pt>
                <c:pt idx="1">
                  <c:v>0.57599999999999996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Durée des</a:t>
            </a:r>
            <a:r>
              <a:rPr lang="fr-FR" sz="1200" baseline="0"/>
              <a:t> études post-master</a:t>
            </a:r>
            <a:endParaRPr lang="fr-FR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'Durée études'!$B$15</c:f>
              <c:strCache>
                <c:ptCount val="1"/>
                <c:pt idx="0">
                  <c:v>Promotion 2008</c:v>
                </c:pt>
              </c:strCache>
            </c:strRef>
          </c:tx>
          <c:invertIfNegative val="0"/>
          <c:dLbls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'Durée études'!$A$16:$A$18</c:f>
              <c:strCache>
                <c:ptCount val="3"/>
                <c:pt idx="0">
                  <c:v>3 ans d'études post-master</c:v>
                </c:pt>
                <c:pt idx="1">
                  <c:v>2 ans d'études post-master</c:v>
                </c:pt>
                <c:pt idx="2">
                  <c:v>1 an d'études post-master</c:v>
                </c:pt>
              </c:strCache>
            </c:strRef>
          </c:cat>
          <c:val>
            <c:numRef>
              <c:f>'Durée études'!$B$16:$B$18</c:f>
              <c:numCache>
                <c:formatCode>0.00%</c:formatCode>
                <c:ptCount val="3"/>
                <c:pt idx="0" formatCode="0%">
                  <c:v>0.13</c:v>
                </c:pt>
                <c:pt idx="1">
                  <c:v>0.39100000000000001</c:v>
                </c:pt>
                <c:pt idx="2">
                  <c:v>0.47699999999999998</c:v>
                </c:pt>
              </c:numCache>
            </c:numRef>
          </c:val>
        </c:ser>
        <c:ser>
          <c:idx val="1"/>
          <c:order val="1"/>
          <c:tx>
            <c:strRef>
              <c:f>'Durée études'!$C$15</c:f>
              <c:strCache>
                <c:ptCount val="1"/>
                <c:pt idx="0">
                  <c:v>Promotion 2007</c:v>
                </c:pt>
              </c:strCache>
            </c:strRef>
          </c:tx>
          <c:invertIfNegative val="0"/>
          <c:dLbls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'Durée études'!$A$16:$A$18</c:f>
              <c:strCache>
                <c:ptCount val="3"/>
                <c:pt idx="0">
                  <c:v>3 ans d'études post-master</c:v>
                </c:pt>
                <c:pt idx="1">
                  <c:v>2 ans d'études post-master</c:v>
                </c:pt>
                <c:pt idx="2">
                  <c:v>1 an d'études post-master</c:v>
                </c:pt>
              </c:strCache>
            </c:strRef>
          </c:cat>
          <c:val>
            <c:numRef>
              <c:f>'Durée études'!$C$16:$C$18</c:f>
              <c:numCache>
                <c:formatCode>0.00%</c:formatCode>
                <c:ptCount val="3"/>
                <c:pt idx="0">
                  <c:v>0.30599999999999999</c:v>
                </c:pt>
                <c:pt idx="1">
                  <c:v>0.3611111111111111</c:v>
                </c:pt>
                <c:pt idx="2">
                  <c:v>0.33333333333333331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5696384"/>
        <c:axId val="135697920"/>
      </c:barChart>
      <c:catAx>
        <c:axId val="135696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5697920"/>
        <c:crosses val="autoZero"/>
        <c:auto val="1"/>
        <c:lblAlgn val="ctr"/>
        <c:lblOffset val="100"/>
        <c:noMultiLvlLbl val="0"/>
      </c:catAx>
      <c:valAx>
        <c:axId val="1356979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5696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Durée des études post-master </a:t>
            </a:r>
          </a:p>
          <a:p>
            <a:pPr>
              <a:defRPr sz="1200"/>
            </a:pPr>
            <a:r>
              <a:rPr lang="en-US" sz="1200"/>
              <a:t>Promotion 2008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'Durée études'!$B$15</c:f>
              <c:strCache>
                <c:ptCount val="1"/>
                <c:pt idx="0">
                  <c:v>Promotion 2008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'Durée études'!$A$16:$A$18</c:f>
              <c:strCache>
                <c:ptCount val="3"/>
                <c:pt idx="0">
                  <c:v>3 ans d'études post-master</c:v>
                </c:pt>
                <c:pt idx="1">
                  <c:v>2 ans d'études post-master</c:v>
                </c:pt>
                <c:pt idx="2">
                  <c:v>1 an d'études post-master</c:v>
                </c:pt>
              </c:strCache>
            </c:strRef>
          </c:cat>
          <c:val>
            <c:numRef>
              <c:f>'Durée études'!$B$16:$B$18</c:f>
              <c:numCache>
                <c:formatCode>0.00%</c:formatCode>
                <c:ptCount val="3"/>
                <c:pt idx="0" formatCode="0%">
                  <c:v>0.13</c:v>
                </c:pt>
                <c:pt idx="1">
                  <c:v>0.39100000000000001</c:v>
                </c:pt>
                <c:pt idx="2">
                  <c:v>0.47699999999999998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444444444444444"/>
          <c:y val="0.37917249927092445"/>
          <c:w val="0.34166666666666667"/>
          <c:h val="0.418969816272965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Durée des études post-master </a:t>
            </a:r>
          </a:p>
          <a:p>
            <a:pPr>
              <a:defRPr sz="1100"/>
            </a:pPr>
            <a:r>
              <a:rPr lang="en-US" sz="1100"/>
              <a:t>Promotion 2007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'Durée études'!$C$15</c:f>
              <c:strCache>
                <c:ptCount val="1"/>
                <c:pt idx="0">
                  <c:v>Promotion 2007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'Durée études'!$A$16:$A$18</c:f>
              <c:strCache>
                <c:ptCount val="3"/>
                <c:pt idx="0">
                  <c:v>3 ans d'études post-master</c:v>
                </c:pt>
                <c:pt idx="1">
                  <c:v>2 ans d'études post-master</c:v>
                </c:pt>
                <c:pt idx="2">
                  <c:v>1 an d'études post-master</c:v>
                </c:pt>
              </c:strCache>
            </c:strRef>
          </c:cat>
          <c:val>
            <c:numRef>
              <c:f>'Durée études'!$C$16:$C$18</c:f>
              <c:numCache>
                <c:formatCode>0.00%</c:formatCode>
                <c:ptCount val="3"/>
                <c:pt idx="0">
                  <c:v>0.30599999999999999</c:v>
                </c:pt>
                <c:pt idx="1">
                  <c:v>0.3611111111111111</c:v>
                </c:pt>
                <c:pt idx="2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444444444444444"/>
          <c:y val="0.37917249927092445"/>
          <c:w val="0.34166666666666667"/>
          <c:h val="0.418969816272965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Durée</a:t>
            </a:r>
            <a:r>
              <a:rPr lang="fr-FR" sz="1200" baseline="0"/>
              <a:t> d'accès au premier emploi</a:t>
            </a:r>
            <a:endParaRPr lang="fr-FR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357352793463212E-2"/>
          <c:y val="0.15163203557888594"/>
          <c:w val="0.90223887571457895"/>
          <c:h val="0.61531423155438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'Indicateur 1er emploi'!$B$15</c:f>
              <c:strCache>
                <c:ptCount val="1"/>
                <c:pt idx="0">
                  <c:v>Promotion 2008</c:v>
                </c:pt>
              </c:strCache>
            </c:strRef>
          </c:tx>
          <c:invertIfNegative val="0"/>
          <c:dLbls>
            <c:numFmt formatCode="0.0%" sourceLinked="0"/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'Indicateur 1er emploi'!$A$16:$A$20</c:f>
              <c:strCache>
                <c:ptCount val="5"/>
                <c:pt idx="0">
                  <c:v>Accès immédiat (moins d'1 mois)</c:v>
                </c:pt>
                <c:pt idx="1">
                  <c:v>1-3 mois</c:v>
                </c:pt>
                <c:pt idx="2">
                  <c:v>4-6 mois</c:v>
                </c:pt>
                <c:pt idx="3">
                  <c:v>7-12 mois</c:v>
                </c:pt>
                <c:pt idx="4">
                  <c:v>plus d'un an</c:v>
                </c:pt>
              </c:strCache>
            </c:strRef>
          </c:cat>
          <c:val>
            <c:numRef>
              <c:f>'Indicateur 1er emploi'!$B$16:$B$20</c:f>
              <c:numCache>
                <c:formatCode>0.00%</c:formatCode>
                <c:ptCount val="5"/>
                <c:pt idx="0">
                  <c:v>0.42299999999999999</c:v>
                </c:pt>
                <c:pt idx="1">
                  <c:v>0.46200000000000002</c:v>
                </c:pt>
                <c:pt idx="2">
                  <c:v>3.7999999999999999E-2</c:v>
                </c:pt>
                <c:pt idx="3">
                  <c:v>7.6999999999999999E-2</c:v>
                </c:pt>
                <c:pt idx="4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'Indicateur 1er emploi'!$C$15</c:f>
              <c:strCache>
                <c:ptCount val="1"/>
                <c:pt idx="0">
                  <c:v>Promotion 2007</c:v>
                </c:pt>
              </c:strCache>
            </c:strRef>
          </c:tx>
          <c:invertIfNegative val="0"/>
          <c:dLbls>
            <c:numFmt formatCode="0.0%" sourceLinked="0"/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'Indicateur 1er emploi'!$A$16:$A$20</c:f>
              <c:strCache>
                <c:ptCount val="5"/>
                <c:pt idx="0">
                  <c:v>Accès immédiat (moins d'1 mois)</c:v>
                </c:pt>
                <c:pt idx="1">
                  <c:v>1-3 mois</c:v>
                </c:pt>
                <c:pt idx="2">
                  <c:v>4-6 mois</c:v>
                </c:pt>
                <c:pt idx="3">
                  <c:v>7-12 mois</c:v>
                </c:pt>
                <c:pt idx="4">
                  <c:v>plus d'un an</c:v>
                </c:pt>
              </c:strCache>
            </c:strRef>
          </c:cat>
          <c:val>
            <c:numRef>
              <c:f>'Indicateur 1er emploi'!$C$16:$C$20</c:f>
              <c:numCache>
                <c:formatCode>0.00%</c:formatCode>
                <c:ptCount val="5"/>
                <c:pt idx="0">
                  <c:v>0.26829268292682928</c:v>
                </c:pt>
                <c:pt idx="1">
                  <c:v>0.31707317073170732</c:v>
                </c:pt>
                <c:pt idx="2">
                  <c:v>0.1951219512195122</c:v>
                </c:pt>
                <c:pt idx="3">
                  <c:v>0.12195121951219512</c:v>
                </c:pt>
                <c:pt idx="4">
                  <c:v>9.7560975609756101E-2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4329856"/>
        <c:axId val="95642368"/>
      </c:barChart>
      <c:catAx>
        <c:axId val="94329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95642368"/>
        <c:crosses val="autoZero"/>
        <c:auto val="1"/>
        <c:lblAlgn val="ctr"/>
        <c:lblOffset val="100"/>
        <c:noMultiLvlLbl val="0"/>
      </c:catAx>
      <c:valAx>
        <c:axId val="95642368"/>
        <c:scaling>
          <c:orientation val="minMax"/>
          <c:max val="0.7000000000000000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94329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530170625510416"/>
          <c:y val="0.9116531787693205"/>
          <c:w val="0.40401026955768904"/>
          <c:h val="7.8125546806649154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Durée d'accès</a:t>
            </a:r>
            <a:r>
              <a:rPr lang="en-US" sz="1100" baseline="0"/>
              <a:t> au premier emploi</a:t>
            </a:r>
          </a:p>
          <a:p>
            <a:pPr>
              <a:defRPr sz="1100"/>
            </a:pPr>
            <a:r>
              <a:rPr lang="en-US" sz="1100"/>
              <a:t>Promotion 2008</a:t>
            </a:r>
          </a:p>
        </c:rich>
      </c:tx>
      <c:layout>
        <c:manualLayout>
          <c:xMode val="edge"/>
          <c:yMode val="edge"/>
          <c:x val="0.21450228310502284"/>
          <c:y val="4.804803895901464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95516485096902"/>
          <c:y val="0.27207939806022124"/>
          <c:w val="0.55061906302808028"/>
          <c:h val="0.72423754950461328"/>
        </c:manualLayout>
      </c:layout>
      <c:pieChart>
        <c:varyColors val="1"/>
        <c:ser>
          <c:idx val="0"/>
          <c:order val="0"/>
          <c:tx>
            <c:strRef>
              <c:f>'Indicateur 1er emploi'!$B$15</c:f>
              <c:strCache>
                <c:ptCount val="1"/>
                <c:pt idx="0">
                  <c:v>Promotion 2008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'Indicateur 1er emploi'!$A$16:$A$20</c:f>
              <c:strCache>
                <c:ptCount val="5"/>
                <c:pt idx="0">
                  <c:v>Accès immédiat (moins d'1 mois)</c:v>
                </c:pt>
                <c:pt idx="1">
                  <c:v>1-3 mois</c:v>
                </c:pt>
                <c:pt idx="2">
                  <c:v>4-6 mois</c:v>
                </c:pt>
                <c:pt idx="3">
                  <c:v>7-12 mois</c:v>
                </c:pt>
                <c:pt idx="4">
                  <c:v>plus d'un an</c:v>
                </c:pt>
              </c:strCache>
            </c:strRef>
          </c:cat>
          <c:val>
            <c:numRef>
              <c:f>'Indicateur 1er emploi'!$B$16:$B$20</c:f>
              <c:numCache>
                <c:formatCode>0.00%</c:formatCode>
                <c:ptCount val="5"/>
                <c:pt idx="0">
                  <c:v>0.42299999999999999</c:v>
                </c:pt>
                <c:pt idx="1">
                  <c:v>0.46200000000000002</c:v>
                </c:pt>
                <c:pt idx="2">
                  <c:v>3.7999999999999999E-2</c:v>
                </c:pt>
                <c:pt idx="3">
                  <c:v>7.6999999999999999E-2</c:v>
                </c:pt>
                <c:pt idx="4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Durée d'accès au premier emploi</a:t>
            </a:r>
          </a:p>
          <a:p>
            <a:pPr>
              <a:defRPr sz="1100"/>
            </a:pPr>
            <a:r>
              <a:rPr lang="en-US" sz="1100"/>
              <a:t>Promotion 2007</a:t>
            </a:r>
          </a:p>
        </c:rich>
      </c:tx>
      <c:layout>
        <c:manualLayout>
          <c:xMode val="edge"/>
          <c:yMode val="edge"/>
          <c:x val="0.21450228310502284"/>
          <c:y val="1.44144116877043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487297307014707"/>
          <c:y val="0.2864938097479256"/>
          <c:w val="0.53235422284543188"/>
          <c:h val="0.700213530025106"/>
        </c:manualLayout>
      </c:layout>
      <c:pieChart>
        <c:varyColors val="1"/>
        <c:ser>
          <c:idx val="0"/>
          <c:order val="0"/>
          <c:tx>
            <c:strRef>
              <c:f>'Indicateur 1er emploi'!$C$15</c:f>
              <c:strCache>
                <c:ptCount val="1"/>
                <c:pt idx="0">
                  <c:v>Promotion 2007</c:v>
                </c:pt>
              </c:strCache>
            </c:strRef>
          </c:tx>
          <c:dLbls>
            <c:dLbl>
              <c:idx val="4"/>
              <c:layout>
                <c:manualLayout>
                  <c:x val="5.4689821306583251E-2"/>
                  <c:y val="2.3911276836910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'Indicateur 1er emploi'!$A$16:$A$20</c:f>
              <c:strCache>
                <c:ptCount val="5"/>
                <c:pt idx="0">
                  <c:v>Accès immédiat (moins d'1 mois)</c:v>
                </c:pt>
                <c:pt idx="1">
                  <c:v>1-3 mois</c:v>
                </c:pt>
                <c:pt idx="2">
                  <c:v>4-6 mois</c:v>
                </c:pt>
                <c:pt idx="3">
                  <c:v>7-12 mois</c:v>
                </c:pt>
                <c:pt idx="4">
                  <c:v>plus d'un an</c:v>
                </c:pt>
              </c:strCache>
            </c:strRef>
          </c:cat>
          <c:val>
            <c:numRef>
              <c:f>'Indicateur 1er emploi'!$C$16:$C$20</c:f>
              <c:numCache>
                <c:formatCode>0.00%</c:formatCode>
                <c:ptCount val="5"/>
                <c:pt idx="0">
                  <c:v>0.26829268292682928</c:v>
                </c:pt>
                <c:pt idx="1">
                  <c:v>0.31707317073170732</c:v>
                </c:pt>
                <c:pt idx="2">
                  <c:v>0.1951219512195122</c:v>
                </c:pt>
                <c:pt idx="3">
                  <c:v>0.12195121951219512</c:v>
                </c:pt>
                <c:pt idx="4">
                  <c:v>9.7560975609756101E-2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19</xdr:row>
      <xdr:rowOff>90487</xdr:rowOff>
    </xdr:from>
    <xdr:to>
      <xdr:col>1</xdr:col>
      <xdr:colOff>1209675</xdr:colOff>
      <xdr:row>33</xdr:row>
      <xdr:rowOff>166687</xdr:rowOff>
    </xdr:to>
    <xdr:graphicFrame macro="">
      <xdr:nvGraphicFramePr>
        <xdr:cNvPr id="3" name="Poursuite d'études post-maste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1362075</xdr:colOff>
      <xdr:row>19</xdr:row>
      <xdr:rowOff>100012</xdr:rowOff>
    </xdr:from>
    <xdr:to>
      <xdr:col>5</xdr:col>
      <xdr:colOff>200026</xdr:colOff>
      <xdr:row>32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19</xdr:row>
      <xdr:rowOff>104775</xdr:rowOff>
    </xdr:from>
    <xdr:to>
      <xdr:col>10</xdr:col>
      <xdr:colOff>123825</xdr:colOff>
      <xdr:row>32</xdr:row>
      <xdr:rowOff>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20</xdr:row>
      <xdr:rowOff>176212</xdr:rowOff>
    </xdr:from>
    <xdr:to>
      <xdr:col>2</xdr:col>
      <xdr:colOff>762000</xdr:colOff>
      <xdr:row>35</xdr:row>
      <xdr:rowOff>61912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20</xdr:row>
      <xdr:rowOff>157162</xdr:rowOff>
    </xdr:from>
    <xdr:to>
      <xdr:col>8</xdr:col>
      <xdr:colOff>400050</xdr:colOff>
      <xdr:row>35</xdr:row>
      <xdr:rowOff>42862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21</xdr:row>
      <xdr:rowOff>0</xdr:rowOff>
    </xdr:from>
    <xdr:to>
      <xdr:col>15</xdr:col>
      <xdr:colOff>0</xdr:colOff>
      <xdr:row>35</xdr:row>
      <xdr:rowOff>76200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23</xdr:row>
      <xdr:rowOff>23812</xdr:rowOff>
    </xdr:from>
    <xdr:to>
      <xdr:col>3</xdr:col>
      <xdr:colOff>552450</xdr:colOff>
      <xdr:row>37</xdr:row>
      <xdr:rowOff>100012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733425</xdr:colOff>
      <xdr:row>23</xdr:row>
      <xdr:rowOff>42862</xdr:rowOff>
    </xdr:from>
    <xdr:to>
      <xdr:col>6</xdr:col>
      <xdr:colOff>1924050</xdr:colOff>
      <xdr:row>37</xdr:row>
      <xdr:rowOff>19050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23</xdr:row>
      <xdr:rowOff>38100</xdr:rowOff>
    </xdr:from>
    <xdr:to>
      <xdr:col>11</xdr:col>
      <xdr:colOff>28575</xdr:colOff>
      <xdr:row>37</xdr:row>
      <xdr:rowOff>14288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90487</xdr:rowOff>
    </xdr:from>
    <xdr:to>
      <xdr:col>2</xdr:col>
      <xdr:colOff>1047750</xdr:colOff>
      <xdr:row>39</xdr:row>
      <xdr:rowOff>166687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276225</xdr:colOff>
      <xdr:row>25</xdr:row>
      <xdr:rowOff>90487</xdr:rowOff>
    </xdr:from>
    <xdr:to>
      <xdr:col>8</xdr:col>
      <xdr:colOff>523875</xdr:colOff>
      <xdr:row>39</xdr:row>
      <xdr:rowOff>166687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742950</xdr:colOff>
      <xdr:row>25</xdr:row>
      <xdr:rowOff>71437</xdr:rowOff>
    </xdr:from>
    <xdr:to>
      <xdr:col>14</xdr:col>
      <xdr:colOff>742950</xdr:colOff>
      <xdr:row>39</xdr:row>
      <xdr:rowOff>147637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20</xdr:row>
      <xdr:rowOff>33338</xdr:rowOff>
    </xdr:from>
    <xdr:to>
      <xdr:col>1</xdr:col>
      <xdr:colOff>1266825</xdr:colOff>
      <xdr:row>35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20</xdr:row>
      <xdr:rowOff>42862</xdr:rowOff>
    </xdr:from>
    <xdr:to>
      <xdr:col>5</xdr:col>
      <xdr:colOff>504825</xdr:colOff>
      <xdr:row>32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95250</xdr:colOff>
      <xdr:row>20</xdr:row>
      <xdr:rowOff>38100</xdr:rowOff>
    </xdr:from>
    <xdr:to>
      <xdr:col>9</xdr:col>
      <xdr:colOff>638175</xdr:colOff>
      <xdr:row>32</xdr:row>
      <xdr:rowOff>166688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33337</xdr:rowOff>
    </xdr:from>
    <xdr:to>
      <xdr:col>3</xdr:col>
      <xdr:colOff>38100</xdr:colOff>
      <xdr:row>34</xdr:row>
      <xdr:rowOff>109537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581025</xdr:colOff>
      <xdr:row>19</xdr:row>
      <xdr:rowOff>185737</xdr:rowOff>
    </xdr:from>
    <xdr:to>
      <xdr:col>7</xdr:col>
      <xdr:colOff>619125</xdr:colOff>
      <xdr:row>32</xdr:row>
      <xdr:rowOff>133350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19</xdr:row>
      <xdr:rowOff>176212</xdr:rowOff>
    </xdr:from>
    <xdr:to>
      <xdr:col>11</xdr:col>
      <xdr:colOff>542925</xdr:colOff>
      <xdr:row>33</xdr:row>
      <xdr:rowOff>28575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18</xdr:row>
      <xdr:rowOff>128587</xdr:rowOff>
    </xdr:from>
    <xdr:to>
      <xdr:col>2</xdr:col>
      <xdr:colOff>47625</xdr:colOff>
      <xdr:row>31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361949</xdr:colOff>
      <xdr:row>18</xdr:row>
      <xdr:rowOff>85725</xdr:rowOff>
    </xdr:from>
    <xdr:to>
      <xdr:col>5</xdr:col>
      <xdr:colOff>676275</xdr:colOff>
      <xdr:row>32</xdr:row>
      <xdr:rowOff>28575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</xdr:colOff>
      <xdr:row>18</xdr:row>
      <xdr:rowOff>104775</xdr:rowOff>
    </xdr:from>
    <xdr:to>
      <xdr:col>9</xdr:col>
      <xdr:colOff>752476</xdr:colOff>
      <xdr:row>32</xdr:row>
      <xdr:rowOff>47625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Mountain">
      <a:dk1>
        <a:srgbClr val="000000"/>
      </a:dk1>
      <a:lt1>
        <a:srgbClr val="FFFFFF"/>
      </a:lt1>
      <a:dk2>
        <a:srgbClr val="0536B3"/>
      </a:dk2>
      <a:lt2>
        <a:srgbClr val="7CB7F8"/>
      </a:lt2>
      <a:accent1>
        <a:srgbClr val="3F9EE4"/>
      </a:accent1>
      <a:accent2>
        <a:srgbClr val="77B559"/>
      </a:accent2>
      <a:accent3>
        <a:srgbClr val="E4A81B"/>
      </a:accent3>
      <a:accent4>
        <a:srgbClr val="108BB4"/>
      </a:accent4>
      <a:accent5>
        <a:srgbClr val="DA7328"/>
      </a:accent5>
      <a:accent6>
        <a:srgbClr val="AE589F"/>
      </a:accent6>
      <a:hlink>
        <a:srgbClr val="460245"/>
      </a:hlink>
      <a:folHlink>
        <a:srgbClr val="AC17D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E17"/>
  <sheetViews>
    <sheetView showGridLines="0" workbookViewId="0">
      <selection activeCell="F16" sqref="F16"/>
    </sheetView>
  </sheetViews>
  <sheetFormatPr baseColWidth="10" defaultRowHeight="15" x14ac:dyDescent="0.25"/>
  <cols>
    <col min="1" max="1" width="34.28515625" style="1" customWidth="1"/>
    <col min="2" max="2" width="20.5703125" style="1" customWidth="1"/>
    <col min="3" max="3" width="15.42578125" style="1" customWidth="1"/>
    <col min="4" max="4" width="14" style="1" customWidth="1"/>
    <col min="5" max="5" width="14.7109375" style="1" customWidth="1"/>
    <col min="6" max="16384" width="11.42578125" style="1"/>
  </cols>
  <sheetData>
    <row r="1" spans="1:5" ht="18.75" x14ac:dyDescent="0.25">
      <c r="A1" s="6" t="s">
        <v>36</v>
      </c>
    </row>
    <row r="2" spans="1:5" x14ac:dyDescent="0.25">
      <c r="A2" s="7" t="s">
        <v>37</v>
      </c>
    </row>
    <row r="3" spans="1:5" x14ac:dyDescent="0.25">
      <c r="A3" s="7" t="s">
        <v>38</v>
      </c>
    </row>
    <row r="5" spans="1:5" ht="15.75" x14ac:dyDescent="0.25">
      <c r="A5" s="8" t="s">
        <v>5</v>
      </c>
    </row>
    <row r="6" spans="1:5" x14ac:dyDescent="0.25">
      <c r="A6" s="10" t="s">
        <v>45</v>
      </c>
    </row>
    <row r="7" spans="1:5" ht="15.75" thickBot="1" x14ac:dyDescent="0.3"/>
    <row r="8" spans="1:5" x14ac:dyDescent="0.25">
      <c r="A8" s="95" t="s">
        <v>0</v>
      </c>
      <c r="B8" s="97" t="s">
        <v>1</v>
      </c>
      <c r="C8" s="98"/>
      <c r="D8" s="99" t="s">
        <v>34</v>
      </c>
      <c r="E8" s="98"/>
    </row>
    <row r="9" spans="1:5" ht="15.75" thickBot="1" x14ac:dyDescent="0.3">
      <c r="A9" s="96"/>
      <c r="B9" s="39" t="s">
        <v>49</v>
      </c>
      <c r="C9" s="35" t="s">
        <v>50</v>
      </c>
      <c r="D9" s="39" t="s">
        <v>49</v>
      </c>
      <c r="E9" s="42" t="s">
        <v>50</v>
      </c>
    </row>
    <row r="10" spans="1:5" x14ac:dyDescent="0.25">
      <c r="A10" s="23" t="s">
        <v>39</v>
      </c>
      <c r="B10" s="40">
        <v>23</v>
      </c>
      <c r="C10" s="36">
        <v>0.45100000000000001</v>
      </c>
      <c r="D10" s="40">
        <v>36</v>
      </c>
      <c r="E10" s="43">
        <v>0.42399999999999999</v>
      </c>
    </row>
    <row r="11" spans="1:5" ht="15.75" thickBot="1" x14ac:dyDescent="0.3">
      <c r="A11" s="26" t="s">
        <v>40</v>
      </c>
      <c r="B11" s="39">
        <v>28</v>
      </c>
      <c r="C11" s="37">
        <v>0.54900000000000004</v>
      </c>
      <c r="D11" s="39">
        <v>49</v>
      </c>
      <c r="E11" s="44">
        <v>0.57599999999999996</v>
      </c>
    </row>
    <row r="12" spans="1:5" ht="15.75" thickBot="1" x14ac:dyDescent="0.3">
      <c r="A12" s="24" t="s">
        <v>44</v>
      </c>
      <c r="B12" s="41">
        <v>51</v>
      </c>
      <c r="C12" s="38">
        <v>1</v>
      </c>
      <c r="D12" s="41">
        <v>85</v>
      </c>
      <c r="E12" s="45">
        <v>1</v>
      </c>
    </row>
    <row r="13" spans="1:5" ht="15.75" thickBot="1" x14ac:dyDescent="0.3">
      <c r="A13" s="18"/>
      <c r="B13" s="18"/>
      <c r="C13" s="18"/>
    </row>
    <row r="14" spans="1:5" ht="15" customHeight="1" thickBot="1" x14ac:dyDescent="0.3">
      <c r="A14" s="30" t="s">
        <v>0</v>
      </c>
      <c r="B14" s="31" t="s">
        <v>1</v>
      </c>
      <c r="C14" s="32" t="s">
        <v>34</v>
      </c>
    </row>
    <row r="15" spans="1:5" x14ac:dyDescent="0.25">
      <c r="A15" s="28" t="s">
        <v>39</v>
      </c>
      <c r="B15" s="29">
        <v>0.45100000000000001</v>
      </c>
      <c r="C15" s="29">
        <v>0.42399999999999999</v>
      </c>
    </row>
    <row r="16" spans="1:5" ht="15.75" thickBot="1" x14ac:dyDescent="0.3">
      <c r="A16" s="20" t="s">
        <v>40</v>
      </c>
      <c r="B16" s="21">
        <v>0.54900000000000004</v>
      </c>
      <c r="C16" s="21">
        <v>0.57599999999999996</v>
      </c>
    </row>
    <row r="17" spans="1:3" ht="15.75" thickBot="1" x14ac:dyDescent="0.3">
      <c r="A17" s="33" t="s">
        <v>44</v>
      </c>
      <c r="B17" s="34">
        <v>1</v>
      </c>
      <c r="C17" s="34">
        <v>1</v>
      </c>
    </row>
  </sheetData>
  <mergeCells count="3">
    <mergeCell ref="A8:A9"/>
    <mergeCell ref="B8:C8"/>
    <mergeCell ref="D8:E8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E19"/>
  <sheetViews>
    <sheetView showGridLines="0" workbookViewId="0">
      <selection activeCell="I20" sqref="I20"/>
    </sheetView>
  </sheetViews>
  <sheetFormatPr baseColWidth="10" defaultRowHeight="15" x14ac:dyDescent="0.25"/>
  <cols>
    <col min="1" max="1" width="34.28515625" style="1" customWidth="1"/>
    <col min="2" max="2" width="20.5703125" style="1" customWidth="1"/>
    <col min="3" max="3" width="15.42578125" style="1" customWidth="1"/>
    <col min="4" max="4" width="14" style="1" customWidth="1"/>
    <col min="5" max="5" width="14.7109375" style="1" customWidth="1"/>
    <col min="6" max="16384" width="11.42578125" style="1"/>
  </cols>
  <sheetData>
    <row r="1" spans="1:5" ht="18.75" x14ac:dyDescent="0.25">
      <c r="A1" s="6" t="s">
        <v>36</v>
      </c>
    </row>
    <row r="2" spans="1:5" x14ac:dyDescent="0.25">
      <c r="A2" s="7" t="s">
        <v>37</v>
      </c>
    </row>
    <row r="3" spans="1:5" x14ac:dyDescent="0.25">
      <c r="A3" s="7" t="s">
        <v>38</v>
      </c>
    </row>
    <row r="5" spans="1:5" ht="15.75" x14ac:dyDescent="0.25">
      <c r="A5" s="8" t="s">
        <v>48</v>
      </c>
    </row>
    <row r="6" spans="1:5" x14ac:dyDescent="0.25">
      <c r="A6" s="13" t="s">
        <v>47</v>
      </c>
    </row>
    <row r="7" spans="1:5" ht="15.75" thickBot="1" x14ac:dyDescent="0.3">
      <c r="A7" s="12"/>
    </row>
    <row r="8" spans="1:5" x14ac:dyDescent="0.25">
      <c r="A8" s="100" t="s">
        <v>43</v>
      </c>
      <c r="B8" s="99" t="s">
        <v>1</v>
      </c>
      <c r="C8" s="98"/>
      <c r="D8" s="102" t="s">
        <v>34</v>
      </c>
      <c r="E8" s="103"/>
    </row>
    <row r="9" spans="1:5" ht="15.75" thickBot="1" x14ac:dyDescent="0.3">
      <c r="A9" s="101"/>
      <c r="B9" s="39" t="s">
        <v>49</v>
      </c>
      <c r="C9" s="42" t="s">
        <v>50</v>
      </c>
      <c r="D9" s="39" t="s">
        <v>49</v>
      </c>
      <c r="E9" s="42" t="s">
        <v>50</v>
      </c>
    </row>
    <row r="10" spans="1:5" x14ac:dyDescent="0.25">
      <c r="A10" s="47" t="s">
        <v>2</v>
      </c>
      <c r="B10" s="40">
        <v>3</v>
      </c>
      <c r="C10" s="55">
        <v>0.13</v>
      </c>
      <c r="D10" s="40">
        <v>11</v>
      </c>
      <c r="E10" s="43">
        <v>0.30599999999999999</v>
      </c>
    </row>
    <row r="11" spans="1:5" x14ac:dyDescent="0.25">
      <c r="A11" s="46" t="s">
        <v>3</v>
      </c>
      <c r="B11" s="56">
        <v>9</v>
      </c>
      <c r="C11" s="52">
        <v>0.39100000000000001</v>
      </c>
      <c r="D11" s="56">
        <v>13</v>
      </c>
      <c r="E11" s="52">
        <f>13/36</f>
        <v>0.3611111111111111</v>
      </c>
    </row>
    <row r="12" spans="1:5" ht="15.75" thickBot="1" x14ac:dyDescent="0.3">
      <c r="A12" s="49" t="s">
        <v>4</v>
      </c>
      <c r="B12" s="39">
        <v>11</v>
      </c>
      <c r="C12" s="44">
        <v>0.47699999999999998</v>
      </c>
      <c r="D12" s="39">
        <v>12</v>
      </c>
      <c r="E12" s="44">
        <f>12/36</f>
        <v>0.33333333333333331</v>
      </c>
    </row>
    <row r="13" spans="1:5" ht="15.75" thickBot="1" x14ac:dyDescent="0.3">
      <c r="A13" s="48" t="s">
        <v>44</v>
      </c>
      <c r="B13" s="41">
        <v>23</v>
      </c>
      <c r="C13" s="45">
        <f>SUM(C10:C12)</f>
        <v>0.998</v>
      </c>
      <c r="D13" s="41">
        <v>36</v>
      </c>
      <c r="E13" s="45">
        <v>1</v>
      </c>
    </row>
    <row r="14" spans="1:5" ht="15" customHeight="1" thickBot="1" x14ac:dyDescent="0.3"/>
    <row r="15" spans="1:5" ht="15.75" thickBot="1" x14ac:dyDescent="0.3">
      <c r="A15" s="32" t="s">
        <v>43</v>
      </c>
      <c r="B15" s="57" t="s">
        <v>1</v>
      </c>
      <c r="C15" s="51" t="s">
        <v>34</v>
      </c>
    </row>
    <row r="16" spans="1:5" x14ac:dyDescent="0.25">
      <c r="A16" s="47" t="s">
        <v>2</v>
      </c>
      <c r="B16" s="53">
        <v>0.13</v>
      </c>
      <c r="C16" s="43">
        <v>0.30599999999999999</v>
      </c>
    </row>
    <row r="17" spans="1:3" x14ac:dyDescent="0.25">
      <c r="A17" s="46" t="s">
        <v>3</v>
      </c>
      <c r="B17" s="19">
        <v>0.39100000000000001</v>
      </c>
      <c r="C17" s="52">
        <f>13/36</f>
        <v>0.3611111111111111</v>
      </c>
    </row>
    <row r="18" spans="1:3" ht="15.75" thickBot="1" x14ac:dyDescent="0.3">
      <c r="A18" s="49" t="s">
        <v>4</v>
      </c>
      <c r="B18" s="21">
        <v>0.47699999999999998</v>
      </c>
      <c r="C18" s="44">
        <f>12/36</f>
        <v>0.33333333333333331</v>
      </c>
    </row>
    <row r="19" spans="1:3" ht="15.75" thickBot="1" x14ac:dyDescent="0.3">
      <c r="A19" s="48" t="s">
        <v>44</v>
      </c>
      <c r="B19" s="54">
        <f>SUM(B16:B18)</f>
        <v>0.998</v>
      </c>
      <c r="C19" s="45">
        <v>1</v>
      </c>
    </row>
  </sheetData>
  <mergeCells count="3">
    <mergeCell ref="A8:A9"/>
    <mergeCell ref="B8:C8"/>
    <mergeCell ref="D8:E8"/>
  </mergeCells>
  <pageMargins left="0.23622047244094488" right="0.23622047244094488" top="0.74803149606299213" bottom="0.74803149606299213" header="0.31496062992125984" footer="0.31496062992125984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6"/>
  <sheetViews>
    <sheetView showGridLines="0" tabSelected="1" workbookViewId="0">
      <selection activeCell="G43" sqref="G43"/>
    </sheetView>
  </sheetViews>
  <sheetFormatPr baseColWidth="10" defaultRowHeight="15" x14ac:dyDescent="0.25"/>
  <cols>
    <col min="1" max="1" width="34.28515625" style="1" customWidth="1"/>
    <col min="2" max="2" width="20.5703125" style="1" customWidth="1"/>
    <col min="3" max="3" width="15.140625" style="1" customWidth="1"/>
    <col min="4" max="6" width="11.42578125" style="1"/>
    <col min="7" max="7" width="30.5703125" style="1" bestFit="1" customWidth="1"/>
    <col min="8" max="9" width="14.85546875" bestFit="1" customWidth="1"/>
  </cols>
  <sheetData>
    <row r="1" spans="1:9" ht="18.75" x14ac:dyDescent="0.25">
      <c r="A1" s="6" t="s">
        <v>36</v>
      </c>
    </row>
    <row r="2" spans="1:9" x14ac:dyDescent="0.25">
      <c r="A2" s="7" t="s">
        <v>37</v>
      </c>
    </row>
    <row r="3" spans="1:9" x14ac:dyDescent="0.25">
      <c r="A3" s="7" t="s">
        <v>38</v>
      </c>
    </row>
    <row r="4" spans="1:9" ht="15.75" thickBot="1" x14ac:dyDescent="0.3"/>
    <row r="5" spans="1:9" x14ac:dyDescent="0.25">
      <c r="A5" s="104" t="s">
        <v>51</v>
      </c>
      <c r="B5" s="99" t="s">
        <v>1</v>
      </c>
      <c r="C5" s="98"/>
      <c r="D5" s="102" t="s">
        <v>34</v>
      </c>
      <c r="E5" s="103"/>
      <c r="G5" s="58" t="s">
        <v>51</v>
      </c>
      <c r="H5" s="59" t="s">
        <v>1</v>
      </c>
      <c r="I5" s="60" t="s">
        <v>34</v>
      </c>
    </row>
    <row r="6" spans="1:9" ht="15.75" thickBot="1" x14ac:dyDescent="0.3">
      <c r="A6" s="105"/>
      <c r="B6" s="66" t="s">
        <v>49</v>
      </c>
      <c r="C6" s="42" t="s">
        <v>50</v>
      </c>
      <c r="D6" s="66" t="s">
        <v>49</v>
      </c>
      <c r="E6" s="42" t="s">
        <v>50</v>
      </c>
      <c r="G6" s="61" t="s">
        <v>31</v>
      </c>
      <c r="H6" s="4" t="s">
        <v>54</v>
      </c>
      <c r="I6" s="62" t="s">
        <v>52</v>
      </c>
    </row>
    <row r="7" spans="1:9" ht="15.75" thickBot="1" x14ac:dyDescent="0.3">
      <c r="A7" s="47" t="s">
        <v>6</v>
      </c>
      <c r="B7" s="67">
        <v>11</v>
      </c>
      <c r="C7" s="43">
        <v>0.42299999999999999</v>
      </c>
      <c r="D7" s="67">
        <v>11</v>
      </c>
      <c r="E7" s="43">
        <f>11/41</f>
        <v>0.26829268292682928</v>
      </c>
      <c r="G7" s="16" t="s">
        <v>32</v>
      </c>
      <c r="H7" s="17" t="s">
        <v>55</v>
      </c>
      <c r="I7" s="63" t="s">
        <v>53</v>
      </c>
    </row>
    <row r="8" spans="1:9" x14ac:dyDescent="0.25">
      <c r="A8" s="46" t="s">
        <v>7</v>
      </c>
      <c r="B8" s="68">
        <v>12</v>
      </c>
      <c r="C8" s="52">
        <v>0.46200000000000002</v>
      </c>
      <c r="D8" s="68">
        <v>13</v>
      </c>
      <c r="E8" s="52">
        <f>13/41</f>
        <v>0.31707317073170732</v>
      </c>
    </row>
    <row r="9" spans="1:9" x14ac:dyDescent="0.25">
      <c r="A9" s="46" t="s">
        <v>8</v>
      </c>
      <c r="B9" s="68">
        <v>1</v>
      </c>
      <c r="C9" s="52">
        <v>3.7999999999999999E-2</v>
      </c>
      <c r="D9" s="68">
        <v>8</v>
      </c>
      <c r="E9" s="52">
        <f>8/41</f>
        <v>0.1951219512195122</v>
      </c>
    </row>
    <row r="10" spans="1:9" x14ac:dyDescent="0.25">
      <c r="A10" s="46" t="s">
        <v>9</v>
      </c>
      <c r="B10" s="68">
        <v>2</v>
      </c>
      <c r="C10" s="52">
        <v>7.6999999999999999E-2</v>
      </c>
      <c r="D10" s="68">
        <v>5</v>
      </c>
      <c r="E10" s="52">
        <f>5/41</f>
        <v>0.12195121951219512</v>
      </c>
    </row>
    <row r="11" spans="1:9" ht="15.75" thickBot="1" x14ac:dyDescent="0.3">
      <c r="A11" s="49" t="s">
        <v>10</v>
      </c>
      <c r="B11" s="66">
        <v>0</v>
      </c>
      <c r="C11" s="42">
        <v>0</v>
      </c>
      <c r="D11" s="66">
        <v>4</v>
      </c>
      <c r="E11" s="44">
        <f>4/41</f>
        <v>9.7560975609756101E-2</v>
      </c>
    </row>
    <row r="12" spans="1:9" ht="15.75" thickBot="1" x14ac:dyDescent="0.3">
      <c r="A12" s="48" t="s">
        <v>44</v>
      </c>
      <c r="B12" s="69">
        <v>26</v>
      </c>
      <c r="C12" s="45">
        <v>1</v>
      </c>
      <c r="D12" s="69">
        <v>41</v>
      </c>
      <c r="E12" s="70">
        <v>1</v>
      </c>
    </row>
    <row r="13" spans="1:9" x14ac:dyDescent="0.25">
      <c r="A13" s="3" t="s">
        <v>11</v>
      </c>
      <c r="E13" s="5"/>
    </row>
    <row r="14" spans="1:9" ht="15.75" thickBot="1" x14ac:dyDescent="0.3">
      <c r="D14"/>
      <c r="E14"/>
      <c r="F14"/>
      <c r="G14"/>
    </row>
    <row r="15" spans="1:9" ht="15.75" thickBot="1" x14ac:dyDescent="0.3">
      <c r="A15" s="120" t="s">
        <v>51</v>
      </c>
      <c r="B15" s="57" t="s">
        <v>1</v>
      </c>
      <c r="C15" s="31" t="s">
        <v>34</v>
      </c>
      <c r="D15"/>
      <c r="E15"/>
      <c r="F15"/>
      <c r="G15"/>
    </row>
    <row r="16" spans="1:9" x14ac:dyDescent="0.25">
      <c r="A16" s="47" t="s">
        <v>6</v>
      </c>
      <c r="B16" s="43">
        <v>0.42299999999999999</v>
      </c>
      <c r="C16" s="43">
        <f>11/41</f>
        <v>0.26829268292682928</v>
      </c>
      <c r="D16"/>
      <c r="E16"/>
      <c r="F16"/>
      <c r="G16"/>
    </row>
    <row r="17" spans="1:7" x14ac:dyDescent="0.25">
      <c r="A17" s="46" t="s">
        <v>7</v>
      </c>
      <c r="B17" s="52">
        <v>0.46200000000000002</v>
      </c>
      <c r="C17" s="52">
        <f>13/41</f>
        <v>0.31707317073170732</v>
      </c>
      <c r="D17"/>
      <c r="E17"/>
      <c r="F17"/>
      <c r="G17"/>
    </row>
    <row r="18" spans="1:7" x14ac:dyDescent="0.25">
      <c r="A18" s="46" t="s">
        <v>8</v>
      </c>
      <c r="B18" s="52">
        <v>3.7999999999999999E-2</v>
      </c>
      <c r="C18" s="52">
        <f>8/41</f>
        <v>0.1951219512195122</v>
      </c>
      <c r="D18"/>
      <c r="E18"/>
      <c r="F18"/>
      <c r="G18"/>
    </row>
    <row r="19" spans="1:7" x14ac:dyDescent="0.25">
      <c r="A19" s="46" t="s">
        <v>9</v>
      </c>
      <c r="B19" s="52">
        <v>7.6999999999999999E-2</v>
      </c>
      <c r="C19" s="52">
        <f>5/41</f>
        <v>0.12195121951219512</v>
      </c>
      <c r="D19"/>
      <c r="E19"/>
      <c r="F19"/>
      <c r="G19"/>
    </row>
    <row r="20" spans="1:7" ht="15.75" thickBot="1" x14ac:dyDescent="0.3">
      <c r="A20" s="49" t="s">
        <v>10</v>
      </c>
      <c r="B20" s="42">
        <v>0</v>
      </c>
      <c r="C20" s="44">
        <f>4/41</f>
        <v>9.7560975609756101E-2</v>
      </c>
      <c r="D20"/>
      <c r="E20"/>
      <c r="F20"/>
      <c r="G20"/>
    </row>
    <row r="21" spans="1:7" ht="15.75" thickBot="1" x14ac:dyDescent="0.3">
      <c r="A21" s="48" t="s">
        <v>44</v>
      </c>
      <c r="B21" s="45">
        <v>1</v>
      </c>
      <c r="C21" s="70">
        <v>1</v>
      </c>
      <c r="D21"/>
      <c r="E21"/>
      <c r="F21"/>
      <c r="G21"/>
    </row>
    <row r="22" spans="1:7" x14ac:dyDescent="0.25">
      <c r="A22" s="3" t="s">
        <v>11</v>
      </c>
      <c r="E22" s="5"/>
      <c r="F22"/>
      <c r="G22"/>
    </row>
    <row r="23" spans="1:7" x14ac:dyDescent="0.25">
      <c r="C23"/>
      <c r="D23"/>
      <c r="E23"/>
      <c r="F23"/>
      <c r="G23"/>
    </row>
    <row r="24" spans="1:7" x14ac:dyDescent="0.25">
      <c r="C24"/>
      <c r="D24"/>
      <c r="E24"/>
      <c r="F24"/>
      <c r="G24"/>
    </row>
    <row r="25" spans="1:7" x14ac:dyDescent="0.25">
      <c r="C25"/>
      <c r="D25"/>
      <c r="E25"/>
      <c r="F25"/>
      <c r="G25"/>
    </row>
    <row r="26" spans="1:7" x14ac:dyDescent="0.25">
      <c r="C26"/>
      <c r="D26"/>
      <c r="E26"/>
      <c r="F26"/>
      <c r="G26"/>
    </row>
    <row r="27" spans="1:7" x14ac:dyDescent="0.25">
      <c r="C27"/>
      <c r="D27"/>
      <c r="E27"/>
      <c r="F27"/>
      <c r="G27"/>
    </row>
    <row r="28" spans="1:7" x14ac:dyDescent="0.25">
      <c r="C28"/>
      <c r="D28"/>
      <c r="E28"/>
      <c r="F28"/>
      <c r="G28"/>
    </row>
    <row r="29" spans="1:7" x14ac:dyDescent="0.25">
      <c r="C29"/>
      <c r="D29"/>
      <c r="E29"/>
      <c r="F29"/>
      <c r="G29"/>
    </row>
    <row r="30" spans="1:7" x14ac:dyDescent="0.25">
      <c r="C30"/>
      <c r="D30"/>
      <c r="E30"/>
      <c r="F30"/>
      <c r="G30"/>
    </row>
    <row r="31" spans="1:7" x14ac:dyDescent="0.25">
      <c r="C31"/>
      <c r="D31"/>
      <c r="E31"/>
      <c r="F31"/>
      <c r="G31"/>
    </row>
    <row r="32" spans="1:7" x14ac:dyDescent="0.25">
      <c r="C32"/>
      <c r="D32"/>
      <c r="E32"/>
      <c r="F32"/>
      <c r="G32"/>
    </row>
    <row r="33" spans="3:7" x14ac:dyDescent="0.25">
      <c r="C33"/>
      <c r="D33"/>
      <c r="E33"/>
      <c r="F33"/>
      <c r="G33"/>
    </row>
    <row r="34" spans="3:7" x14ac:dyDescent="0.25">
      <c r="C34"/>
      <c r="D34"/>
      <c r="E34"/>
      <c r="F34"/>
      <c r="G34"/>
    </row>
    <row r="35" spans="3:7" x14ac:dyDescent="0.25">
      <c r="C35"/>
      <c r="D35"/>
      <c r="E35"/>
      <c r="F35"/>
      <c r="G35"/>
    </row>
    <row r="36" spans="3:7" x14ac:dyDescent="0.25">
      <c r="C36"/>
      <c r="D36"/>
      <c r="E36"/>
      <c r="F36"/>
      <c r="G36"/>
    </row>
    <row r="37" spans="3:7" x14ac:dyDescent="0.25">
      <c r="C37"/>
      <c r="D37"/>
      <c r="E37"/>
      <c r="F37"/>
      <c r="G37"/>
    </row>
    <row r="38" spans="3:7" x14ac:dyDescent="0.25">
      <c r="C38"/>
      <c r="D38"/>
      <c r="E38"/>
      <c r="F38"/>
      <c r="G38"/>
    </row>
    <row r="39" spans="3:7" x14ac:dyDescent="0.25">
      <c r="C39"/>
      <c r="D39"/>
      <c r="E39"/>
      <c r="F39"/>
      <c r="G39"/>
    </row>
    <row r="40" spans="3:7" x14ac:dyDescent="0.25">
      <c r="C40"/>
      <c r="D40"/>
      <c r="E40"/>
      <c r="F40"/>
      <c r="G40"/>
    </row>
    <row r="41" spans="3:7" x14ac:dyDescent="0.25">
      <c r="C41"/>
      <c r="D41"/>
      <c r="E41"/>
      <c r="F41"/>
      <c r="G41"/>
    </row>
    <row r="42" spans="3:7" x14ac:dyDescent="0.25">
      <c r="C42"/>
      <c r="D42"/>
      <c r="E42"/>
      <c r="F42"/>
      <c r="G42"/>
    </row>
    <row r="43" spans="3:7" x14ac:dyDescent="0.25">
      <c r="C43"/>
      <c r="D43"/>
      <c r="E43"/>
      <c r="F43"/>
      <c r="G43"/>
    </row>
    <row r="44" spans="3:7" x14ac:dyDescent="0.25">
      <c r="C44"/>
      <c r="D44"/>
      <c r="E44"/>
      <c r="F44"/>
      <c r="G44"/>
    </row>
    <row r="45" spans="3:7" x14ac:dyDescent="0.25">
      <c r="C45"/>
      <c r="D45"/>
      <c r="E45"/>
      <c r="F45"/>
      <c r="G45"/>
    </row>
    <row r="46" spans="3:7" x14ac:dyDescent="0.25">
      <c r="C46"/>
      <c r="D46"/>
      <c r="E46"/>
      <c r="F46"/>
      <c r="G46"/>
    </row>
  </sheetData>
  <mergeCells count="3">
    <mergeCell ref="A5:A6"/>
    <mergeCell ref="B5:C5"/>
    <mergeCell ref="D5:E5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25"/>
  <sheetViews>
    <sheetView showGridLines="0" workbookViewId="0">
      <selection activeCell="A13" sqref="A13"/>
    </sheetView>
  </sheetViews>
  <sheetFormatPr baseColWidth="10" defaultRowHeight="15" x14ac:dyDescent="0.25"/>
  <cols>
    <col min="1" max="1" width="34.28515625" style="1" customWidth="1"/>
    <col min="2" max="2" width="20.5703125" style="1" customWidth="1"/>
    <col min="3" max="3" width="16.28515625" style="1" customWidth="1"/>
    <col min="4" max="6" width="11.42578125" style="1"/>
    <col min="7" max="7" width="19.140625" style="1" customWidth="1"/>
  </cols>
  <sheetData>
    <row r="1" spans="1:7" ht="18.75" x14ac:dyDescent="0.25">
      <c r="A1" s="6" t="s">
        <v>36</v>
      </c>
    </row>
    <row r="2" spans="1:7" x14ac:dyDescent="0.25">
      <c r="A2" s="7" t="s">
        <v>37</v>
      </c>
    </row>
    <row r="3" spans="1:7" x14ac:dyDescent="0.25">
      <c r="A3" s="7" t="s">
        <v>38</v>
      </c>
    </row>
    <row r="4" spans="1:7" ht="15.75" thickBot="1" x14ac:dyDescent="0.3"/>
    <row r="5" spans="1:7" x14ac:dyDescent="0.25">
      <c r="A5" s="106" t="s">
        <v>20</v>
      </c>
      <c r="B5" s="102" t="s">
        <v>1</v>
      </c>
      <c r="C5" s="103"/>
      <c r="D5" s="99" t="s">
        <v>34</v>
      </c>
      <c r="E5" s="98"/>
    </row>
    <row r="6" spans="1:7" ht="15.75" thickBot="1" x14ac:dyDescent="0.3">
      <c r="A6" s="107"/>
      <c r="B6" s="39" t="s">
        <v>49</v>
      </c>
      <c r="C6" s="42" t="s">
        <v>50</v>
      </c>
      <c r="D6" s="39" t="s">
        <v>49</v>
      </c>
      <c r="E6" s="42" t="s">
        <v>50</v>
      </c>
    </row>
    <row r="7" spans="1:7" x14ac:dyDescent="0.25">
      <c r="A7" s="72" t="s">
        <v>21</v>
      </c>
      <c r="B7" s="40">
        <v>41</v>
      </c>
      <c r="C7" s="43">
        <v>0.80400000000000005</v>
      </c>
      <c r="D7" s="40">
        <v>57</v>
      </c>
      <c r="E7" s="43">
        <v>0.67100000000000004</v>
      </c>
    </row>
    <row r="8" spans="1:7" x14ac:dyDescent="0.25">
      <c r="A8" s="71" t="s">
        <v>22</v>
      </c>
      <c r="B8" s="56">
        <v>3</v>
      </c>
      <c r="C8" s="52">
        <v>5.8999999999999997E-2</v>
      </c>
      <c r="D8" s="56">
        <v>5</v>
      </c>
      <c r="E8" s="52">
        <v>5.8999999999999997E-2</v>
      </c>
    </row>
    <row r="9" spans="1:7" x14ac:dyDescent="0.25">
      <c r="A9" s="71" t="s">
        <v>23</v>
      </c>
      <c r="B9" s="56">
        <v>3</v>
      </c>
      <c r="C9" s="52">
        <v>5.8999999999999997E-2</v>
      </c>
      <c r="D9" s="56">
        <v>10</v>
      </c>
      <c r="E9" s="52">
        <v>0.11799999999999999</v>
      </c>
    </row>
    <row r="10" spans="1:7" x14ac:dyDescent="0.25">
      <c r="A10" s="71" t="s">
        <v>24</v>
      </c>
      <c r="B10" s="56">
        <v>2</v>
      </c>
      <c r="C10" s="52">
        <v>3.9E-2</v>
      </c>
      <c r="D10" s="56">
        <v>10</v>
      </c>
      <c r="E10" s="52">
        <v>0.11799999999999999</v>
      </c>
    </row>
    <row r="11" spans="1:7" x14ac:dyDescent="0.25">
      <c r="A11" s="71" t="s">
        <v>25</v>
      </c>
      <c r="B11" s="56">
        <v>1</v>
      </c>
      <c r="C11" s="78">
        <v>0.02</v>
      </c>
      <c r="D11" s="56">
        <v>2</v>
      </c>
      <c r="E11" s="52">
        <v>2.4E-2</v>
      </c>
    </row>
    <row r="12" spans="1:7" ht="15.75" thickBot="1" x14ac:dyDescent="0.3">
      <c r="A12" s="73" t="s">
        <v>26</v>
      </c>
      <c r="B12" s="81">
        <v>1</v>
      </c>
      <c r="C12" s="79">
        <v>0.02</v>
      </c>
      <c r="D12" s="81">
        <v>1</v>
      </c>
      <c r="E12" s="83">
        <v>1.2E-2</v>
      </c>
    </row>
    <row r="13" spans="1:7" ht="15.75" thickBot="1" x14ac:dyDescent="0.3">
      <c r="A13" s="84" t="s">
        <v>44</v>
      </c>
      <c r="B13" s="82">
        <v>51</v>
      </c>
      <c r="C13" s="80">
        <v>1</v>
      </c>
      <c r="D13" s="82">
        <v>85</v>
      </c>
      <c r="E13" s="80">
        <v>1</v>
      </c>
    </row>
    <row r="14" spans="1:7" s="11" customFormat="1" x14ac:dyDescent="0.25">
      <c r="A14" s="10" t="s">
        <v>45</v>
      </c>
      <c r="B14" s="10"/>
      <c r="C14" s="10"/>
      <c r="D14" s="10"/>
      <c r="E14" s="10"/>
      <c r="F14" s="10"/>
      <c r="G14" s="10"/>
    </row>
    <row r="15" spans="1:7" ht="15.75" thickBot="1" x14ac:dyDescent="0.3"/>
    <row r="16" spans="1:7" ht="15.75" thickBot="1" x14ac:dyDescent="0.3">
      <c r="A16" s="75" t="s">
        <v>20</v>
      </c>
      <c r="B16" s="31" t="s">
        <v>1</v>
      </c>
      <c r="C16" s="51" t="s">
        <v>34</v>
      </c>
      <c r="F16"/>
      <c r="G16"/>
    </row>
    <row r="17" spans="1:7" x14ac:dyDescent="0.25">
      <c r="A17" s="72" t="s">
        <v>21</v>
      </c>
      <c r="B17" s="29">
        <v>0.80400000000000005</v>
      </c>
      <c r="C17" s="43">
        <v>0.67100000000000004</v>
      </c>
      <c r="F17"/>
      <c r="G17"/>
    </row>
    <row r="18" spans="1:7" x14ac:dyDescent="0.25">
      <c r="A18" s="71" t="s">
        <v>22</v>
      </c>
      <c r="B18" s="19">
        <v>5.8999999999999997E-2</v>
      </c>
      <c r="C18" s="52">
        <v>5.8999999999999997E-2</v>
      </c>
      <c r="F18"/>
      <c r="G18"/>
    </row>
    <row r="19" spans="1:7" x14ac:dyDescent="0.25">
      <c r="A19" s="71" t="s">
        <v>23</v>
      </c>
      <c r="B19" s="19">
        <v>5.8999999999999997E-2</v>
      </c>
      <c r="C19" s="52">
        <v>0.11799999999999999</v>
      </c>
      <c r="F19"/>
      <c r="G19"/>
    </row>
    <row r="20" spans="1:7" x14ac:dyDescent="0.25">
      <c r="A20" s="71" t="s">
        <v>24</v>
      </c>
      <c r="B20" s="19">
        <v>3.9E-2</v>
      </c>
      <c r="C20" s="52">
        <v>0.11799999999999999</v>
      </c>
      <c r="F20"/>
      <c r="G20"/>
    </row>
    <row r="21" spans="1:7" x14ac:dyDescent="0.25">
      <c r="A21" s="71" t="s">
        <v>25</v>
      </c>
      <c r="B21" s="76">
        <v>0.02</v>
      </c>
      <c r="C21" s="52">
        <v>2.4E-2</v>
      </c>
      <c r="F21"/>
      <c r="G21"/>
    </row>
    <row r="22" spans="1:7" ht="15.75" thickBot="1" x14ac:dyDescent="0.3">
      <c r="A22" s="64" t="s">
        <v>26</v>
      </c>
      <c r="B22" s="77">
        <v>0.02</v>
      </c>
      <c r="C22" s="44">
        <v>1.2E-2</v>
      </c>
      <c r="F22"/>
      <c r="G22"/>
    </row>
    <row r="23" spans="1:7" ht="15.75" thickBot="1" x14ac:dyDescent="0.3">
      <c r="A23" s="48" t="s">
        <v>44</v>
      </c>
      <c r="B23" s="54">
        <v>1</v>
      </c>
      <c r="C23" s="45">
        <v>1</v>
      </c>
      <c r="F23"/>
      <c r="G23"/>
    </row>
    <row r="24" spans="1:7" x14ac:dyDescent="0.25">
      <c r="A24" s="10" t="s">
        <v>45</v>
      </c>
    </row>
    <row r="25" spans="1:7" x14ac:dyDescent="0.25">
      <c r="A25" s="10"/>
    </row>
  </sheetData>
  <mergeCells count="3">
    <mergeCell ref="A5:A6"/>
    <mergeCell ref="B5:C5"/>
    <mergeCell ref="D5:E5"/>
  </mergeCells>
  <pageMargins left="0.23622047244094488" right="0.23622047244094488" top="0.74803149606299213" bottom="0.74803149606299213" header="0.31496062992125984" footer="0.31496062992125984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29"/>
  <sheetViews>
    <sheetView showGridLines="0" workbookViewId="0">
      <selection activeCell="A14" sqref="A14:C17"/>
    </sheetView>
  </sheetViews>
  <sheetFormatPr baseColWidth="10" defaultRowHeight="15" x14ac:dyDescent="0.25"/>
  <cols>
    <col min="1" max="1" width="34.28515625" style="1" customWidth="1"/>
    <col min="2" max="2" width="20.5703125" style="1" customWidth="1"/>
    <col min="3" max="3" width="15.85546875" style="1" customWidth="1"/>
    <col min="4" max="7" width="11.42578125" style="1"/>
  </cols>
  <sheetData>
    <row r="1" spans="1:12" ht="18.75" x14ac:dyDescent="0.25">
      <c r="A1" s="6" t="s">
        <v>36</v>
      </c>
    </row>
    <row r="2" spans="1:12" x14ac:dyDescent="0.25">
      <c r="A2" s="7" t="s">
        <v>37</v>
      </c>
    </row>
    <row r="3" spans="1:12" x14ac:dyDescent="0.25">
      <c r="A3" s="7" t="s">
        <v>38</v>
      </c>
    </row>
    <row r="5" spans="1:12" s="1" customFormat="1" ht="15.75" thickBot="1" x14ac:dyDescent="0.3">
      <c r="A5" s="2" t="s">
        <v>12</v>
      </c>
    </row>
    <row r="6" spans="1:12" s="1" customFormat="1" ht="15" customHeight="1" x14ac:dyDescent="0.25">
      <c r="A6" s="95" t="s">
        <v>35</v>
      </c>
      <c r="B6" s="99" t="s">
        <v>1</v>
      </c>
      <c r="C6" s="98"/>
      <c r="D6" s="99" t="s">
        <v>34</v>
      </c>
      <c r="E6" s="98"/>
      <c r="H6" s="108" t="s">
        <v>56</v>
      </c>
      <c r="I6" s="109"/>
      <c r="J6" s="109"/>
      <c r="K6" s="109"/>
      <c r="L6" s="110"/>
    </row>
    <row r="7" spans="1:12" s="1" customFormat="1" ht="15" customHeight="1" thickBot="1" x14ac:dyDescent="0.3">
      <c r="A7" s="96"/>
      <c r="B7" s="39" t="s">
        <v>49</v>
      </c>
      <c r="C7" s="42" t="s">
        <v>50</v>
      </c>
      <c r="D7" s="39" t="s">
        <v>49</v>
      </c>
      <c r="E7" s="42" t="s">
        <v>50</v>
      </c>
      <c r="H7" s="111"/>
      <c r="I7" s="112"/>
      <c r="J7" s="112"/>
      <c r="K7" s="112"/>
      <c r="L7" s="113"/>
    </row>
    <row r="8" spans="1:12" s="1" customFormat="1" x14ac:dyDescent="0.25">
      <c r="A8" s="72" t="s">
        <v>13</v>
      </c>
      <c r="B8" s="40">
        <v>26</v>
      </c>
      <c r="C8" s="43">
        <v>0.92900000000000005</v>
      </c>
      <c r="D8" s="40">
        <v>42</v>
      </c>
      <c r="E8" s="43">
        <v>0.85699999999999998</v>
      </c>
      <c r="H8" s="111"/>
      <c r="I8" s="112"/>
      <c r="J8" s="112"/>
      <c r="K8" s="112"/>
      <c r="L8" s="113"/>
    </row>
    <row r="9" spans="1:12" s="1" customFormat="1" ht="15.75" thickBot="1" x14ac:dyDescent="0.3">
      <c r="A9" s="64" t="s">
        <v>14</v>
      </c>
      <c r="B9" s="39">
        <v>2</v>
      </c>
      <c r="C9" s="44">
        <v>7.0999999999999994E-2</v>
      </c>
      <c r="D9" s="39">
        <v>7</v>
      </c>
      <c r="E9" s="83">
        <v>0.14299999999999999</v>
      </c>
      <c r="H9" s="114"/>
      <c r="I9" s="115"/>
      <c r="J9" s="115"/>
      <c r="K9" s="115"/>
      <c r="L9" s="116"/>
    </row>
    <row r="10" spans="1:12" s="1" customFormat="1" ht="15.75" thickBot="1" x14ac:dyDescent="0.3">
      <c r="A10" s="48" t="s">
        <v>44</v>
      </c>
      <c r="B10" s="41">
        <v>28</v>
      </c>
      <c r="C10" s="45">
        <v>1</v>
      </c>
      <c r="D10" s="41">
        <v>49</v>
      </c>
      <c r="E10" s="80">
        <v>1</v>
      </c>
    </row>
    <row r="11" spans="1:12" s="1" customFormat="1" x14ac:dyDescent="0.25">
      <c r="A11" s="14" t="s">
        <v>15</v>
      </c>
    </row>
    <row r="12" spans="1:12" s="1" customFormat="1" ht="15" customHeight="1" x14ac:dyDescent="0.25">
      <c r="C12"/>
      <c r="D12"/>
      <c r="E12"/>
      <c r="F12"/>
      <c r="G12"/>
      <c r="H12" s="108" t="s">
        <v>57</v>
      </c>
      <c r="I12" s="109"/>
      <c r="J12" s="109"/>
      <c r="K12" s="109"/>
      <c r="L12" s="110"/>
    </row>
    <row r="13" spans="1:12" ht="15.75" thickBot="1" x14ac:dyDescent="0.3">
      <c r="A13" s="2" t="s">
        <v>12</v>
      </c>
      <c r="E13"/>
      <c r="F13"/>
      <c r="G13"/>
      <c r="H13" s="111"/>
      <c r="I13" s="112"/>
      <c r="J13" s="112"/>
      <c r="K13" s="112"/>
      <c r="L13" s="113"/>
    </row>
    <row r="14" spans="1:12" s="1" customFormat="1" ht="15.75" thickBot="1" x14ac:dyDescent="0.3">
      <c r="A14" s="90" t="s">
        <v>35</v>
      </c>
      <c r="B14" s="30" t="s">
        <v>1</v>
      </c>
      <c r="C14" s="51" t="s">
        <v>34</v>
      </c>
      <c r="D14"/>
      <c r="E14"/>
      <c r="F14"/>
      <c r="G14"/>
      <c r="H14" s="111"/>
      <c r="I14" s="112"/>
      <c r="J14" s="112"/>
      <c r="K14" s="112"/>
      <c r="L14" s="113"/>
    </row>
    <row r="15" spans="1:12" s="1" customFormat="1" x14ac:dyDescent="0.25">
      <c r="A15" s="74" t="s">
        <v>13</v>
      </c>
      <c r="B15" s="22">
        <v>0.92900000000000005</v>
      </c>
      <c r="C15" s="43">
        <v>0.85699999999999998</v>
      </c>
      <c r="D15"/>
      <c r="E15"/>
      <c r="F15"/>
      <c r="G15"/>
      <c r="H15" s="114"/>
      <c r="I15" s="115"/>
      <c r="J15" s="115"/>
      <c r="K15" s="115"/>
      <c r="L15" s="116"/>
    </row>
    <row r="16" spans="1:12" s="1" customFormat="1" ht="15.75" thickBot="1" x14ac:dyDescent="0.3">
      <c r="A16" s="16" t="s">
        <v>14</v>
      </c>
      <c r="B16" s="27">
        <v>7.0999999999999994E-2</v>
      </c>
      <c r="C16" s="44">
        <v>0.14299999999999999</v>
      </c>
      <c r="D16"/>
      <c r="E16"/>
      <c r="F16"/>
      <c r="G16"/>
    </row>
    <row r="17" spans="1:7" s="1" customFormat="1" ht="15.75" thickBot="1" x14ac:dyDescent="0.3">
      <c r="A17" s="50" t="s">
        <v>44</v>
      </c>
      <c r="B17" s="25">
        <v>1</v>
      </c>
      <c r="C17" s="45">
        <v>1</v>
      </c>
      <c r="D17"/>
      <c r="E17"/>
      <c r="F17"/>
      <c r="G17"/>
    </row>
    <row r="18" spans="1:7" s="1" customFormat="1" x14ac:dyDescent="0.25">
      <c r="A18" s="14" t="s">
        <v>15</v>
      </c>
      <c r="F18"/>
      <c r="G18"/>
    </row>
    <row r="19" spans="1:7" s="1" customFormat="1" x14ac:dyDescent="0.25">
      <c r="C19"/>
      <c r="D19"/>
      <c r="E19"/>
      <c r="F19"/>
      <c r="G19"/>
    </row>
    <row r="20" spans="1:7" s="1" customFormat="1" x14ac:dyDescent="0.25">
      <c r="C20"/>
      <c r="D20"/>
      <c r="E20"/>
      <c r="F20"/>
      <c r="G20"/>
    </row>
    <row r="21" spans="1:7" s="1" customFormat="1" x14ac:dyDescent="0.25">
      <c r="C21"/>
      <c r="D21"/>
      <c r="E21"/>
      <c r="F21"/>
      <c r="G21"/>
    </row>
    <row r="22" spans="1:7" s="1" customFormat="1" x14ac:dyDescent="0.25">
      <c r="C22"/>
      <c r="D22"/>
      <c r="E22"/>
      <c r="F22"/>
      <c r="G22"/>
    </row>
    <row r="23" spans="1:7" s="1" customFormat="1" x14ac:dyDescent="0.25">
      <c r="C23"/>
      <c r="D23"/>
      <c r="E23"/>
      <c r="F23"/>
      <c r="G23"/>
    </row>
    <row r="24" spans="1:7" s="1" customFormat="1" x14ac:dyDescent="0.25">
      <c r="C24"/>
      <c r="D24"/>
      <c r="E24"/>
      <c r="F24"/>
      <c r="G24"/>
    </row>
    <row r="25" spans="1:7" s="1" customFormat="1" x14ac:dyDescent="0.25">
      <c r="C25"/>
      <c r="D25"/>
      <c r="E25"/>
      <c r="F25"/>
      <c r="G25"/>
    </row>
    <row r="26" spans="1:7" x14ac:dyDescent="0.25">
      <c r="C26"/>
      <c r="D26"/>
      <c r="E26"/>
      <c r="F26"/>
      <c r="G26"/>
    </row>
    <row r="27" spans="1:7" s="1" customFormat="1" x14ac:dyDescent="0.25">
      <c r="C27"/>
      <c r="D27"/>
      <c r="E27"/>
      <c r="F27"/>
      <c r="G27"/>
    </row>
    <row r="28" spans="1:7" s="1" customFormat="1" x14ac:dyDescent="0.25">
      <c r="C28"/>
      <c r="D28"/>
      <c r="E28"/>
      <c r="F28"/>
      <c r="G28"/>
    </row>
    <row r="29" spans="1:7" s="1" customFormat="1" x14ac:dyDescent="0.25">
      <c r="C29"/>
      <c r="D29"/>
      <c r="E29"/>
      <c r="F29"/>
      <c r="G29"/>
    </row>
  </sheetData>
  <mergeCells count="5">
    <mergeCell ref="A6:A7"/>
    <mergeCell ref="B6:C6"/>
    <mergeCell ref="D6:E6"/>
    <mergeCell ref="H6:L9"/>
    <mergeCell ref="H12:L15"/>
  </mergeCells>
  <pageMargins left="0.25" right="0.25" top="0.75" bottom="0.75" header="0.3" footer="0.3"/>
  <pageSetup paperSize="9"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22"/>
  <sheetViews>
    <sheetView showGridLines="0" workbookViewId="0">
      <selection activeCell="F16" sqref="F16"/>
    </sheetView>
  </sheetViews>
  <sheetFormatPr baseColWidth="10" defaultRowHeight="15" x14ac:dyDescent="0.25"/>
  <cols>
    <col min="1" max="1" width="34.28515625" style="1" customWidth="1"/>
    <col min="2" max="2" width="20.5703125" style="1" customWidth="1"/>
    <col min="3" max="3" width="15.42578125" style="1" customWidth="1"/>
    <col min="4" max="7" width="11.42578125" style="1"/>
  </cols>
  <sheetData>
    <row r="1" spans="1:7" ht="18.75" x14ac:dyDescent="0.25">
      <c r="A1" s="6" t="s">
        <v>36</v>
      </c>
    </row>
    <row r="2" spans="1:7" x14ac:dyDescent="0.25">
      <c r="A2" s="7" t="s">
        <v>37</v>
      </c>
    </row>
    <row r="3" spans="1:7" x14ac:dyDescent="0.25">
      <c r="A3" s="7" t="s">
        <v>38</v>
      </c>
    </row>
    <row r="4" spans="1:7" ht="15.75" thickBot="1" x14ac:dyDescent="0.3"/>
    <row r="5" spans="1:7" s="1" customFormat="1" x14ac:dyDescent="0.25">
      <c r="A5" s="106" t="s">
        <v>16</v>
      </c>
      <c r="B5" s="102" t="s">
        <v>1</v>
      </c>
      <c r="C5" s="103"/>
      <c r="D5" s="102" t="s">
        <v>34</v>
      </c>
      <c r="E5" s="103"/>
    </row>
    <row r="6" spans="1:7" s="1" customFormat="1" ht="15.75" thickBot="1" x14ac:dyDescent="0.3">
      <c r="A6" s="107"/>
      <c r="B6" s="39" t="s">
        <v>49</v>
      </c>
      <c r="C6" s="42" t="s">
        <v>50</v>
      </c>
      <c r="D6" s="39" t="s">
        <v>49</v>
      </c>
      <c r="E6" s="42" t="s">
        <v>50</v>
      </c>
    </row>
    <row r="7" spans="1:7" s="1" customFormat="1" x14ac:dyDescent="0.25">
      <c r="A7" s="72" t="s">
        <v>17</v>
      </c>
      <c r="B7" s="40">
        <v>10</v>
      </c>
      <c r="C7" s="43">
        <f>10/25</f>
        <v>0.4</v>
      </c>
      <c r="D7" s="40">
        <v>12</v>
      </c>
      <c r="E7" s="43">
        <f>12/38</f>
        <v>0.31578947368421051</v>
      </c>
    </row>
    <row r="8" spans="1:7" s="1" customFormat="1" x14ac:dyDescent="0.25">
      <c r="A8" s="71" t="s">
        <v>18</v>
      </c>
      <c r="B8" s="56">
        <v>9</v>
      </c>
      <c r="C8" s="52">
        <f>9/25</f>
        <v>0.36</v>
      </c>
      <c r="D8" s="56">
        <v>15</v>
      </c>
      <c r="E8" s="52">
        <f>15/38</f>
        <v>0.39473684210526316</v>
      </c>
    </row>
    <row r="9" spans="1:7" s="1" customFormat="1" ht="15.75" thickBot="1" x14ac:dyDescent="0.3">
      <c r="A9" s="64" t="s">
        <v>19</v>
      </c>
      <c r="B9" s="39">
        <v>6</v>
      </c>
      <c r="C9" s="44">
        <f>6/25</f>
        <v>0.24</v>
      </c>
      <c r="D9" s="39">
        <v>11</v>
      </c>
      <c r="E9" s="44">
        <f>11/38</f>
        <v>0.28947368421052633</v>
      </c>
    </row>
    <row r="10" spans="1:7" s="1" customFormat="1" ht="15.75" thickBot="1" x14ac:dyDescent="0.3">
      <c r="A10" s="48" t="s">
        <v>44</v>
      </c>
      <c r="B10" s="41">
        <v>25</v>
      </c>
      <c r="C10" s="92">
        <v>100</v>
      </c>
      <c r="D10" s="41">
        <v>38</v>
      </c>
      <c r="E10" s="45">
        <v>1</v>
      </c>
    </row>
    <row r="11" spans="1:7" s="1" customFormat="1" x14ac:dyDescent="0.25">
      <c r="A11" s="3" t="s">
        <v>30</v>
      </c>
    </row>
    <row r="12" spans="1:7" s="1" customFormat="1" ht="15.75" thickBot="1" x14ac:dyDescent="0.3">
      <c r="C12"/>
      <c r="D12"/>
      <c r="E12"/>
      <c r="F12"/>
      <c r="G12"/>
    </row>
    <row r="13" spans="1:7" s="1" customFormat="1" ht="15.75" thickBot="1" x14ac:dyDescent="0.3">
      <c r="A13" s="75" t="s">
        <v>16</v>
      </c>
      <c r="B13" s="31" t="s">
        <v>1</v>
      </c>
      <c r="C13" s="51" t="s">
        <v>34</v>
      </c>
      <c r="D13"/>
      <c r="E13"/>
      <c r="F13"/>
      <c r="G13"/>
    </row>
    <row r="14" spans="1:7" x14ac:dyDescent="0.25">
      <c r="A14" s="72" t="s">
        <v>17</v>
      </c>
      <c r="B14" s="29">
        <f>10/25</f>
        <v>0.4</v>
      </c>
      <c r="C14" s="43">
        <f>12/38</f>
        <v>0.31578947368421051</v>
      </c>
      <c r="D14"/>
      <c r="E14"/>
      <c r="F14"/>
      <c r="G14"/>
    </row>
    <row r="15" spans="1:7" s="1" customFormat="1" x14ac:dyDescent="0.25">
      <c r="A15" s="71" t="s">
        <v>18</v>
      </c>
      <c r="B15" s="19">
        <f>9/25</f>
        <v>0.36</v>
      </c>
      <c r="C15" s="52">
        <f>15/38</f>
        <v>0.39473684210526316</v>
      </c>
      <c r="D15"/>
      <c r="E15"/>
      <c r="F15"/>
      <c r="G15"/>
    </row>
    <row r="16" spans="1:7" s="1" customFormat="1" ht="15.75" thickBot="1" x14ac:dyDescent="0.3">
      <c r="A16" s="64" t="s">
        <v>19</v>
      </c>
      <c r="B16" s="21">
        <f>6/25</f>
        <v>0.24</v>
      </c>
      <c r="C16" s="44">
        <f>11/38</f>
        <v>0.28947368421052633</v>
      </c>
      <c r="D16"/>
      <c r="E16"/>
      <c r="F16"/>
      <c r="G16"/>
    </row>
    <row r="17" spans="1:7" s="1" customFormat="1" ht="15.75" thickBot="1" x14ac:dyDescent="0.3">
      <c r="A17" s="48" t="s">
        <v>44</v>
      </c>
      <c r="B17" s="91">
        <v>100</v>
      </c>
      <c r="C17" s="45">
        <v>1</v>
      </c>
      <c r="D17"/>
      <c r="E17"/>
      <c r="F17"/>
      <c r="G17"/>
    </row>
    <row r="18" spans="1:7" s="1" customFormat="1" x14ac:dyDescent="0.25">
      <c r="A18" s="3" t="s">
        <v>30</v>
      </c>
      <c r="F18"/>
      <c r="G18"/>
    </row>
    <row r="19" spans="1:7" s="1" customFormat="1" x14ac:dyDescent="0.25">
      <c r="C19"/>
      <c r="D19"/>
      <c r="E19"/>
      <c r="F19"/>
      <c r="G19"/>
    </row>
    <row r="20" spans="1:7" s="1" customFormat="1" x14ac:dyDescent="0.25">
      <c r="C20"/>
      <c r="D20"/>
      <c r="E20"/>
      <c r="F20"/>
      <c r="G20"/>
    </row>
    <row r="21" spans="1:7" x14ac:dyDescent="0.25">
      <c r="C21"/>
      <c r="D21"/>
      <c r="E21"/>
      <c r="F21"/>
      <c r="G21"/>
    </row>
    <row r="22" spans="1:7" s="1" customFormat="1" x14ac:dyDescent="0.25">
      <c r="C22"/>
      <c r="D22"/>
      <c r="E22"/>
      <c r="F22"/>
      <c r="G22"/>
    </row>
  </sheetData>
  <mergeCells count="3">
    <mergeCell ref="A5:A6"/>
    <mergeCell ref="B5:C5"/>
    <mergeCell ref="D5:E5"/>
  </mergeCells>
  <pageMargins left="0.25" right="0.25" top="0.75" bottom="0.75" header="0.3" footer="0.3"/>
  <pageSetup paperSize="9" scale="8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17"/>
  <sheetViews>
    <sheetView showGridLines="0" workbookViewId="0">
      <selection activeCell="H18" sqref="H17:H18"/>
    </sheetView>
  </sheetViews>
  <sheetFormatPr baseColWidth="10" defaultRowHeight="15" x14ac:dyDescent="0.25"/>
  <cols>
    <col min="1" max="1" width="34.28515625" style="1" customWidth="1"/>
    <col min="2" max="2" width="20.5703125" style="1" customWidth="1"/>
    <col min="3" max="3" width="17.7109375" style="1" customWidth="1"/>
    <col min="4" max="7" width="11.42578125" style="1"/>
  </cols>
  <sheetData>
    <row r="1" spans="1:7" ht="18.75" x14ac:dyDescent="0.25">
      <c r="A1" s="6" t="s">
        <v>36</v>
      </c>
    </row>
    <row r="2" spans="1:7" x14ac:dyDescent="0.25">
      <c r="A2" s="7" t="s">
        <v>37</v>
      </c>
    </row>
    <row r="3" spans="1:7" x14ac:dyDescent="0.25">
      <c r="A3" s="7" t="s">
        <v>38</v>
      </c>
    </row>
    <row r="5" spans="1:7" ht="15.75" thickBot="1" x14ac:dyDescent="0.3"/>
    <row r="6" spans="1:7" x14ac:dyDescent="0.25">
      <c r="A6" s="104" t="s">
        <v>27</v>
      </c>
      <c r="B6" s="99" t="s">
        <v>1</v>
      </c>
      <c r="C6" s="98"/>
      <c r="D6" s="99" t="s">
        <v>34</v>
      </c>
      <c r="E6" s="98"/>
    </row>
    <row r="7" spans="1:7" ht="15.75" thickBot="1" x14ac:dyDescent="0.3">
      <c r="A7" s="105"/>
      <c r="B7" s="39" t="s">
        <v>49</v>
      </c>
      <c r="C7" s="92" t="s">
        <v>50</v>
      </c>
      <c r="D7" s="39" t="s">
        <v>49</v>
      </c>
      <c r="E7" s="92" t="s">
        <v>50</v>
      </c>
    </row>
    <row r="8" spans="1:7" x14ac:dyDescent="0.25">
      <c r="A8" s="72" t="s">
        <v>29</v>
      </c>
      <c r="B8" s="40">
        <v>19</v>
      </c>
      <c r="C8" s="43">
        <v>0.73099999999999998</v>
      </c>
      <c r="D8" s="40">
        <v>23</v>
      </c>
      <c r="E8" s="43">
        <v>0.54800000000000004</v>
      </c>
    </row>
    <row r="9" spans="1:7" ht="15.75" thickBot="1" x14ac:dyDescent="0.3">
      <c r="A9" s="64" t="s">
        <v>28</v>
      </c>
      <c r="B9" s="39">
        <v>7</v>
      </c>
      <c r="C9" s="44">
        <v>0.26900000000000002</v>
      </c>
      <c r="D9" s="39">
        <v>19</v>
      </c>
      <c r="E9" s="44">
        <v>0.45200000000000001</v>
      </c>
      <c r="F9"/>
      <c r="G9"/>
    </row>
    <row r="10" spans="1:7" ht="15.75" thickBot="1" x14ac:dyDescent="0.3">
      <c r="A10" s="65" t="s">
        <v>44</v>
      </c>
      <c r="B10" s="41">
        <v>26</v>
      </c>
      <c r="C10" s="45">
        <v>1</v>
      </c>
      <c r="D10" s="41">
        <v>42</v>
      </c>
      <c r="E10" s="45">
        <v>1</v>
      </c>
      <c r="F10"/>
      <c r="G10"/>
    </row>
    <row r="11" spans="1:7" x14ac:dyDescent="0.25">
      <c r="A11" s="3" t="s">
        <v>30</v>
      </c>
      <c r="F11"/>
      <c r="G11"/>
    </row>
    <row r="12" spans="1:7" ht="15.75" thickBot="1" x14ac:dyDescent="0.3">
      <c r="C12"/>
      <c r="D12"/>
      <c r="E12"/>
      <c r="F12"/>
      <c r="G12"/>
    </row>
    <row r="13" spans="1:7" ht="15.75" thickBot="1" x14ac:dyDescent="0.3">
      <c r="A13" s="75" t="s">
        <v>27</v>
      </c>
      <c r="B13" s="31" t="s">
        <v>1</v>
      </c>
      <c r="C13" s="51" t="s">
        <v>34</v>
      </c>
      <c r="D13"/>
      <c r="E13" s="89"/>
      <c r="F13"/>
      <c r="G13"/>
    </row>
    <row r="14" spans="1:7" x14ac:dyDescent="0.25">
      <c r="A14" s="72" t="s">
        <v>41</v>
      </c>
      <c r="B14" s="29">
        <v>0.73099999999999998</v>
      </c>
      <c r="C14" s="43">
        <v>0.54800000000000004</v>
      </c>
      <c r="D14"/>
      <c r="E14"/>
      <c r="F14"/>
      <c r="G14"/>
    </row>
    <row r="15" spans="1:7" ht="15.75" thickBot="1" x14ac:dyDescent="0.3">
      <c r="A15" s="64" t="s">
        <v>42</v>
      </c>
      <c r="B15" s="21">
        <v>0.26900000000000002</v>
      </c>
      <c r="C15" s="44">
        <v>0.45200000000000001</v>
      </c>
      <c r="F15"/>
      <c r="G15"/>
    </row>
    <row r="16" spans="1:7" ht="15.75" thickBot="1" x14ac:dyDescent="0.3">
      <c r="A16" s="65" t="s">
        <v>44</v>
      </c>
      <c r="B16" s="54">
        <v>1</v>
      </c>
      <c r="C16" s="45">
        <v>1</v>
      </c>
      <c r="F16"/>
      <c r="G16"/>
    </row>
    <row r="17" spans="1:1" x14ac:dyDescent="0.25">
      <c r="A17" s="3" t="s">
        <v>30</v>
      </c>
    </row>
  </sheetData>
  <mergeCells count="3">
    <mergeCell ref="B6:C6"/>
    <mergeCell ref="D6:E6"/>
    <mergeCell ref="A6:A7"/>
  </mergeCells>
  <pageMargins left="0.25" right="0.25" top="0.75" bottom="0.75" header="0.3" footer="0.3"/>
  <pageSetup paperSize="9" scale="9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1"/>
  <sheetViews>
    <sheetView showGridLines="0" zoomScaleNormal="100" workbookViewId="0">
      <selection activeCell="A39" sqref="A39"/>
    </sheetView>
  </sheetViews>
  <sheetFormatPr baseColWidth="10" defaultRowHeight="15" x14ac:dyDescent="0.25"/>
  <cols>
    <col min="1" max="1" width="22.85546875" customWidth="1"/>
  </cols>
  <sheetData>
    <row r="1" spans="1:5" ht="18.75" x14ac:dyDescent="0.25">
      <c r="A1" s="6" t="s">
        <v>36</v>
      </c>
    </row>
    <row r="2" spans="1:5" x14ac:dyDescent="0.25">
      <c r="A2" s="7" t="s">
        <v>37</v>
      </c>
    </row>
    <row r="3" spans="1:5" x14ac:dyDescent="0.25">
      <c r="A3" s="7" t="s">
        <v>38</v>
      </c>
    </row>
    <row r="6" spans="1:5" ht="15.75" thickBot="1" x14ac:dyDescent="0.3"/>
    <row r="7" spans="1:5" x14ac:dyDescent="0.25">
      <c r="A7" s="93"/>
      <c r="B7" s="117" t="s">
        <v>1</v>
      </c>
      <c r="C7" s="118"/>
      <c r="D7" s="118" t="s">
        <v>34</v>
      </c>
      <c r="E7" s="119"/>
    </row>
    <row r="8" spans="1:5" ht="15.75" thickBot="1" x14ac:dyDescent="0.3">
      <c r="A8" s="94"/>
      <c r="B8" s="15" t="s">
        <v>31</v>
      </c>
      <c r="C8" s="9" t="s">
        <v>32</v>
      </c>
      <c r="D8" s="9" t="s">
        <v>31</v>
      </c>
      <c r="E8" s="85" t="s">
        <v>32</v>
      </c>
    </row>
    <row r="9" spans="1:5" ht="15.75" thickBot="1" x14ac:dyDescent="0.3">
      <c r="A9" s="88" t="s">
        <v>33</v>
      </c>
      <c r="B9" s="86">
        <v>1665</v>
      </c>
      <c r="C9" s="86">
        <v>1600</v>
      </c>
      <c r="D9" s="86">
        <v>1874</v>
      </c>
      <c r="E9" s="87">
        <v>1698</v>
      </c>
    </row>
    <row r="10" spans="1:5" x14ac:dyDescent="0.25">
      <c r="A10" s="3" t="s">
        <v>46</v>
      </c>
      <c r="B10" s="1"/>
      <c r="C10" s="1"/>
      <c r="D10" s="1"/>
      <c r="E10" s="1"/>
    </row>
    <row r="15" spans="1:5" x14ac:dyDescent="0.25">
      <c r="A15" s="1"/>
    </row>
    <row r="21" spans="3:3" x14ac:dyDescent="0.25">
      <c r="C21" s="89"/>
    </row>
  </sheetData>
  <mergeCells count="2">
    <mergeCell ref="B7:C7"/>
    <mergeCell ref="D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Poursuite études</vt:lpstr>
      <vt:lpstr>Durée études</vt:lpstr>
      <vt:lpstr>Indicateur 1er emploi</vt:lpstr>
      <vt:lpstr>Situation enquête</vt:lpstr>
      <vt:lpstr>Insertion</vt:lpstr>
      <vt:lpstr>Niveau emploi</vt:lpstr>
      <vt:lpstr>Type emploi</vt:lpstr>
      <vt:lpstr>Revenu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Lucie.FAZILLEAU</dc:creator>
  <cp:lastModifiedBy>Lucie.FAZILLEAU</cp:lastModifiedBy>
  <cp:lastPrinted>2012-03-28T07:55:56Z</cp:lastPrinted>
  <dcterms:created xsi:type="dcterms:W3CDTF">2012-03-26T09:39:40Z</dcterms:created>
  <dcterms:modified xsi:type="dcterms:W3CDTF">2012-03-28T08:16:41Z</dcterms:modified>
</cp:coreProperties>
</file>